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narlax.sharepoint.com/sites/Administration/Shared Documents/Green books &amp; Sustainability/2023 Green books/Útstreymisbókhald 2023 - Emission accounting 2023/"/>
    </mc:Choice>
  </mc:AlternateContent>
  <xr:revisionPtr revIDLastSave="31" documentId="8_{B32E759F-0562-4E39-AB2F-5B6851B46299}" xr6:coauthVersionLast="47" xr6:coauthVersionMax="47" xr10:uidLastSave="{BC1CCA54-E1BA-4E18-BFD3-A461219C926D}"/>
  <bookViews>
    <workbookView xWindow="28680" yWindow="-120" windowWidth="29040" windowHeight="15720" xr2:uid="{FC13E499-A190-4707-B6CE-C5CA9963E5B0}"/>
  </bookViews>
  <sheets>
    <sheet name="Útstreymi" sheetId="1" r:id="rId1"/>
    <sheet name="Fjallalax 2023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R10" i="2"/>
  <c r="R12" i="2"/>
  <c r="Q10" i="2"/>
  <c r="Q12" i="2"/>
  <c r="Q7" i="2"/>
  <c r="Q6" i="2"/>
  <c r="Q5" i="2"/>
  <c r="Q2" i="2"/>
  <c r="R2" i="2"/>
  <c r="P9" i="2"/>
  <c r="N9" i="2"/>
  <c r="N4" i="2"/>
  <c r="N2" i="2"/>
  <c r="N12" i="2" s="1"/>
  <c r="G34" i="1"/>
  <c r="G35" i="1"/>
  <c r="E15" i="1"/>
  <c r="S12" i="2"/>
  <c r="T12" i="2" s="1"/>
  <c r="J12" i="2"/>
  <c r="P10" i="2"/>
  <c r="N10" i="2"/>
  <c r="L10" i="2"/>
  <c r="G10" i="2"/>
  <c r="O10" i="2" s="1"/>
  <c r="L9" i="2"/>
  <c r="G9" i="2"/>
  <c r="O9" i="2" s="1"/>
  <c r="P8" i="2"/>
  <c r="N8" i="2"/>
  <c r="L8" i="2"/>
  <c r="G8" i="2"/>
  <c r="O8" i="2" s="1"/>
  <c r="P7" i="2"/>
  <c r="N7" i="2"/>
  <c r="R7" i="2" s="1"/>
  <c r="L7" i="2"/>
  <c r="G7" i="2"/>
  <c r="O7" i="2" s="1"/>
  <c r="P6" i="2"/>
  <c r="O6" i="2"/>
  <c r="N6" i="2"/>
  <c r="R6" i="2" s="1"/>
  <c r="M6" i="2"/>
  <c r="L6" i="2"/>
  <c r="P5" i="2"/>
  <c r="N5" i="2"/>
  <c r="R5" i="2" s="1"/>
  <c r="L5" i="2"/>
  <c r="G5" i="2"/>
  <c r="O5" i="2" s="1"/>
  <c r="P4" i="2"/>
  <c r="Q4" i="2"/>
  <c r="R4" i="2" s="1"/>
  <c r="L4" i="2"/>
  <c r="L12" i="2" s="1"/>
  <c r="G4" i="2"/>
  <c r="O4" i="2" s="1"/>
  <c r="Q3" i="2"/>
  <c r="R3" i="2" s="1"/>
  <c r="P3" i="2"/>
  <c r="N3" i="2"/>
  <c r="L3" i="2"/>
  <c r="G3" i="2"/>
  <c r="O3" i="2" s="1"/>
  <c r="P2" i="2"/>
  <c r="L2" i="2"/>
  <c r="G2" i="2"/>
  <c r="O2" i="2" s="1"/>
  <c r="Q9" i="2" l="1"/>
  <c r="R9" i="2" s="1"/>
  <c r="Q8" i="2"/>
  <c r="R8" i="2" s="1"/>
  <c r="P12" i="2"/>
  <c r="O12" i="2"/>
  <c r="M8" i="2"/>
  <c r="M10" i="2"/>
  <c r="M2" i="2"/>
  <c r="M4" i="2"/>
  <c r="M7" i="2"/>
  <c r="M9" i="2"/>
  <c r="M3" i="2"/>
  <c r="M5" i="2"/>
  <c r="M12" i="2" l="1"/>
</calcChain>
</file>

<file path=xl/sharedStrings.xml><?xml version="1.0" encoding="utf-8"?>
<sst xmlns="http://schemas.openxmlformats.org/spreadsheetml/2006/main" count="143" uniqueCount="102">
  <si>
    <t>Viðmiðunarár</t>
  </si>
  <si>
    <t>Upplýsingar um rekstraeininguna</t>
  </si>
  <si>
    <t>Heiti móðurfélags</t>
  </si>
  <si>
    <t>heiti rekstraeiningar</t>
  </si>
  <si>
    <t>Fjallalax ehf.</t>
  </si>
  <si>
    <t>Kennitala rekstraeiningar</t>
  </si>
  <si>
    <t>6605099-0380</t>
  </si>
  <si>
    <t>heimilisfang</t>
  </si>
  <si>
    <t>Hallkelshólum</t>
  </si>
  <si>
    <t>Bær/staður</t>
  </si>
  <si>
    <t>Selfoss</t>
  </si>
  <si>
    <t>Póstnúmer</t>
  </si>
  <si>
    <t>Land</t>
  </si>
  <si>
    <t>Ísland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</si>
  <si>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</si>
  <si>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</si>
  <si>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</si>
  <si>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</si>
  <si>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</si>
  <si>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</si>
  <si>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</si>
  <si>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</si>
  <si>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Allt árið</t>
  </si>
  <si>
    <t>Fjöldi starfsmanna</t>
  </si>
  <si>
    <t>Reitur fyrir textaupplýsingar eða veffang sem vísar á umhverfis- upplýsingar sem rekstraeining eða móðurfélag vill koma á framfæri</t>
  </si>
  <si>
    <t>www.arnarlax.is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</si>
  <si>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</si>
  <si>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</si>
  <si>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</si>
  <si>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</si>
  <si>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7B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</si>
  <si>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</si>
  <si>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</si>
  <si>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</si>
  <si>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</si>
  <si>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</si>
  <si>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</si>
  <si>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</si>
  <si>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</si>
  <si>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</si>
  <si>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</si>
  <si>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</si>
  <si>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</si>
  <si>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Heildar köfnunarefni</t>
  </si>
  <si>
    <t>C</t>
  </si>
  <si>
    <t>Skv. skjali frá UST um útreikning á losun frá fiskeldi</t>
  </si>
  <si>
    <t>Heildar fosfór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</si>
  <si>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</si>
  <si>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</si>
  <si>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</si>
  <si>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</si>
  <si>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</si>
  <si>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</si>
  <si>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</si>
  <si>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</si>
  <si>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</si>
  <si>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</si>
  <si>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</si>
  <si>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</si>
  <si>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</si>
  <si>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</si>
  <si>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</si>
  <si>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</si>
  <si>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</si>
  <si>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</si>
  <si>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</si>
  <si>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</si>
  <si>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</si>
  <si>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</si>
  <si>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</si>
  <si>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Arnarlax ehf.</t>
  </si>
  <si>
    <t>Týpa fóðurs</t>
  </si>
  <si>
    <t>Magn fóðurs [kg]</t>
  </si>
  <si>
    <t>Þurrvigt fóðurs %</t>
  </si>
  <si>
    <t>Hlutfall prótín %</t>
  </si>
  <si>
    <t>Hlutfall N %</t>
  </si>
  <si>
    <t>Hlutfall P %</t>
  </si>
  <si>
    <t>Hlutfall C %</t>
  </si>
  <si>
    <t>Framleiðsla/lífmassaaukning [tonn]</t>
  </si>
  <si>
    <t>POC [kg]</t>
  </si>
  <si>
    <t>PON [kg]</t>
  </si>
  <si>
    <t>POP [kg]</t>
  </si>
  <si>
    <t>DON [kg]</t>
  </si>
  <si>
    <t>DOP [kg]</t>
  </si>
  <si>
    <t>Total P</t>
  </si>
  <si>
    <t>kg P/tonn</t>
  </si>
  <si>
    <t>Total N</t>
  </si>
  <si>
    <t>Fjallalax</t>
  </si>
  <si>
    <t>Skretting</t>
  </si>
  <si>
    <t>Nutra RC 1,2</t>
  </si>
  <si>
    <t>Nutra RC 1,5</t>
  </si>
  <si>
    <t>Nutra RC 2</t>
  </si>
  <si>
    <t>Nutra RC 3</t>
  </si>
  <si>
    <t>Ewos</t>
  </si>
  <si>
    <t>Ewos Adapt FLEX 40P</t>
  </si>
  <si>
    <t>Ewos Clear Start 040</t>
  </si>
  <si>
    <t>Ewos Clear Start 1P</t>
  </si>
  <si>
    <t>Ewos Micro start 015P</t>
  </si>
  <si>
    <t>Samtals</t>
  </si>
  <si>
    <t>Gross biomass increase:</t>
  </si>
  <si>
    <t>Limit</t>
  </si>
  <si>
    <t>9kg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</si>
</sst>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"/>
    <numFmt numFmtId="165" formatCode="0.0%"/>
    <numFmt numFmtId="166" formatCode="_-* #,##0.00_-;\-* #,##0.00_-;_-* &quot;-&quot;_-;_-@_-"/>
    <numFmt numFmtId="167" formatCode="_-* #,##0.0_-;\-* #,##0.0_-;_-* &quot;-&quot;_-;_-@_-"/>
    <numFmt numFmtId="168" formatCode="_-* #,##0.000_-;\-* #,##0.000_-;_-* &quot;-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2">
    <xf numFmtId="0" fontId="0" fillId="0" borderId="0" xfId="0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 wrapText="1"/>
    </xf>
    <xf numFmtId="3" fontId="3" fillId="0" borderId="11" xfId="0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4" xfId="0" applyBorder="1"/>
    <xf numFmtId="0" fontId="2" fillId="0" borderId="6" xfId="1" applyBorder="1" applyAlignment="1" applyProtection="1">
      <alignment horizontal="left"/>
    </xf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2" xfId="0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4" borderId="18" xfId="4" applyBorder="1"/>
    <xf numFmtId="41" fontId="6" fillId="2" borderId="19" xfId="2" applyFont="1" applyFill="1" applyBorder="1" applyAlignment="1">
      <alignment horizontal="center"/>
    </xf>
    <xf numFmtId="9" fontId="6" fillId="2" borderId="19" xfId="3" applyFont="1" applyFill="1" applyBorder="1" applyAlignment="1">
      <alignment horizontal="center"/>
    </xf>
    <xf numFmtId="165" fontId="6" fillId="2" borderId="19" xfId="3" applyNumberFormat="1" applyFont="1" applyFill="1" applyBorder="1" applyAlignment="1">
      <alignment horizontal="center"/>
    </xf>
    <xf numFmtId="10" fontId="8" fillId="3" borderId="20" xfId="3" applyNumberFormat="1" applyFont="1" applyFill="1" applyBorder="1" applyAlignment="1">
      <alignment horizontal="center"/>
    </xf>
    <xf numFmtId="10" fontId="6" fillId="5" borderId="19" xfId="3" applyNumberFormat="1" applyFont="1" applyFill="1" applyBorder="1" applyAlignment="1">
      <alignment horizontal="center"/>
    </xf>
    <xf numFmtId="41" fontId="6" fillId="2" borderId="21" xfId="2" applyFont="1" applyFill="1" applyBorder="1" applyAlignment="1">
      <alignment horizontal="center"/>
    </xf>
    <xf numFmtId="0" fontId="5" fillId="4" borderId="0" xfId="4" applyAlignment="1">
      <alignment horizontal="center"/>
    </xf>
    <xf numFmtId="41" fontId="8" fillId="3" borderId="22" xfId="2" applyFont="1" applyFill="1" applyBorder="1" applyAlignment="1">
      <alignment horizontal="center"/>
    </xf>
    <xf numFmtId="166" fontId="8" fillId="3" borderId="22" xfId="2" applyNumberFormat="1" applyFont="1" applyFill="1" applyBorder="1" applyAlignment="1">
      <alignment horizontal="center"/>
    </xf>
    <xf numFmtId="166" fontId="8" fillId="3" borderId="22" xfId="2" applyNumberFormat="1" applyFont="1" applyFill="1" applyBorder="1" applyAlignment="1">
      <alignment horizontal="left"/>
    </xf>
    <xf numFmtId="167" fontId="8" fillId="3" borderId="22" xfId="2" applyNumberFormat="1" applyFont="1" applyFill="1" applyBorder="1" applyAlignment="1">
      <alignment horizontal="center"/>
    </xf>
    <xf numFmtId="41" fontId="0" fillId="0" borderId="0" xfId="0" applyNumberFormat="1"/>
    <xf numFmtId="0" fontId="0" fillId="0" borderId="23" xfId="0" applyBorder="1" applyAlignment="1">
      <alignment vertical="center"/>
    </xf>
    <xf numFmtId="0" fontId="5" fillId="4" borderId="0" xfId="4" applyBorder="1"/>
    <xf numFmtId="41" fontId="6" fillId="2" borderId="15" xfId="2" applyFont="1" applyFill="1" applyBorder="1" applyAlignment="1">
      <alignment horizontal="center"/>
    </xf>
    <xf numFmtId="9" fontId="6" fillId="2" borderId="15" xfId="3" applyFont="1" applyFill="1" applyBorder="1" applyAlignment="1">
      <alignment horizontal="center"/>
    </xf>
    <xf numFmtId="165" fontId="6" fillId="2" borderId="15" xfId="3" applyNumberFormat="1" applyFont="1" applyFill="1" applyBorder="1" applyAlignment="1">
      <alignment horizontal="center"/>
    </xf>
    <xf numFmtId="10" fontId="8" fillId="3" borderId="16" xfId="3" applyNumberFormat="1" applyFont="1" applyFill="1" applyBorder="1" applyAlignment="1">
      <alignment horizontal="center"/>
    </xf>
    <xf numFmtId="10" fontId="6" fillId="2" borderId="15" xfId="3" applyNumberFormat="1" applyFont="1" applyFill="1" applyBorder="1" applyAlignment="1">
      <alignment horizontal="center"/>
    </xf>
    <xf numFmtId="41" fontId="6" fillId="2" borderId="24" xfId="2" applyFont="1" applyFill="1" applyBorder="1" applyAlignment="1">
      <alignment horizontal="center"/>
    </xf>
    <xf numFmtId="41" fontId="8" fillId="3" borderId="16" xfId="2" applyFont="1" applyFill="1" applyBorder="1" applyAlignment="1">
      <alignment horizontal="center"/>
    </xf>
    <xf numFmtId="41" fontId="6" fillId="2" borderId="25" xfId="2" applyFont="1" applyFill="1" applyBorder="1" applyAlignment="1">
      <alignment horizontal="center"/>
    </xf>
    <xf numFmtId="9" fontId="6" fillId="2" borderId="25" xfId="3" applyFont="1" applyFill="1" applyBorder="1" applyAlignment="1">
      <alignment horizontal="center"/>
    </xf>
    <xf numFmtId="165" fontId="6" fillId="2" borderId="25" xfId="3" applyNumberFormat="1" applyFont="1" applyFill="1" applyBorder="1" applyAlignment="1">
      <alignment horizontal="center"/>
    </xf>
    <xf numFmtId="10" fontId="8" fillId="3" borderId="26" xfId="3" applyNumberFormat="1" applyFont="1" applyFill="1" applyBorder="1" applyAlignment="1">
      <alignment horizontal="center"/>
    </xf>
    <xf numFmtId="10" fontId="6" fillId="2" borderId="25" xfId="3" applyNumberFormat="1" applyFont="1" applyFill="1" applyBorder="1" applyAlignment="1">
      <alignment horizontal="center"/>
    </xf>
    <xf numFmtId="41" fontId="6" fillId="2" borderId="11" xfId="2" applyFont="1" applyFill="1" applyBorder="1" applyAlignment="1">
      <alignment horizontal="center"/>
    </xf>
    <xf numFmtId="9" fontId="6" fillId="2" borderId="11" xfId="3" applyFont="1" applyFill="1" applyBorder="1" applyAlignment="1">
      <alignment horizontal="center"/>
    </xf>
    <xf numFmtId="165" fontId="6" fillId="2" borderId="11" xfId="3" applyNumberFormat="1" applyFont="1" applyFill="1" applyBorder="1" applyAlignment="1">
      <alignment horizontal="center"/>
    </xf>
    <xf numFmtId="10" fontId="8" fillId="3" borderId="11" xfId="3" applyNumberFormat="1" applyFont="1" applyFill="1" applyBorder="1" applyAlignment="1">
      <alignment horizontal="center"/>
    </xf>
    <xf numFmtId="41" fontId="6" fillId="2" borderId="27" xfId="2" applyFont="1" applyFill="1" applyBorder="1" applyAlignment="1">
      <alignment horizontal="center"/>
    </xf>
    <xf numFmtId="168" fontId="6" fillId="2" borderId="27" xfId="2" applyNumberFormat="1" applyFont="1" applyFill="1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4" borderId="29" xfId="4" applyBorder="1"/>
    <xf numFmtId="9" fontId="6" fillId="2" borderId="30" xfId="3" applyFont="1" applyFill="1" applyBorder="1" applyAlignment="1">
      <alignment horizontal="center"/>
    </xf>
    <xf numFmtId="165" fontId="6" fillId="2" borderId="30" xfId="3" applyNumberFormat="1" applyFont="1" applyFill="1" applyBorder="1" applyAlignment="1">
      <alignment horizontal="center"/>
    </xf>
    <xf numFmtId="10" fontId="8" fillId="3" borderId="30" xfId="3" applyNumberFormat="1" applyFont="1" applyFill="1" applyBorder="1" applyAlignment="1">
      <alignment horizontal="center"/>
    </xf>
    <xf numFmtId="168" fontId="6" fillId="2" borderId="31" xfId="2" applyNumberFormat="1" applyFont="1" applyFill="1" applyBorder="1" applyAlignment="1">
      <alignment horizontal="center"/>
    </xf>
    <xf numFmtId="0" fontId="9" fillId="4" borderId="0" xfId="4" applyFont="1" applyBorder="1"/>
    <xf numFmtId="167" fontId="9" fillId="4" borderId="0" xfId="4" applyNumberFormat="1" applyFont="1"/>
    <xf numFmtId="0" fontId="5" fillId="4" borderId="0" xfId="4"/>
    <xf numFmtId="0" fontId="5" fillId="4" borderId="0" xfId="4" applyProtection="1">
      <protection locked="0"/>
    </xf>
    <xf numFmtId="41" fontId="10" fillId="3" borderId="16" xfId="2" applyFont="1" applyFill="1" applyBorder="1" applyAlignment="1">
      <alignment horizontal="center"/>
    </xf>
    <xf numFmtId="167" fontId="11" fillId="3" borderId="16" xfId="2" applyNumberFormat="1" applyFont="1" applyFill="1" applyBorder="1" applyAlignment="1">
      <alignment horizontal="center"/>
    </xf>
    <xf numFmtId="167" fontId="10" fillId="3" borderId="16" xfId="2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7" fillId="0" borderId="0" xfId="0" applyFont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0" borderId="6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4" fontId="0" fillId="0" borderId="4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0" fontId="6" fillId="2" borderId="32" xfId="3" applyNumberFormat="1" applyFont="1" applyFill="1" applyBorder="1" applyAlignment="1">
      <alignment horizontal="center"/>
    </xf>
    <xf numFmtId="41" fontId="6" fillId="2" borderId="30" xfId="2" applyFont="1" applyFill="1" applyBorder="1" applyAlignment="1">
      <alignment horizontal="center"/>
    </xf>
  </cellXfs>
  <cellStyles count="5">
    <cellStyle name="20% - Accent3" xfId="4" builtinId="38"/>
    <cellStyle name="Comma [0]" xfId="2" builtinId="6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narlax.is/" TargetMode="External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D1CB-177F-48F7-AE10-404610370423}">
  <dimension ref="A1:H70"/>
  <sheetViews>
    <sheetView tabSelected="1" workbookViewId="0">
      <selection activeCell="M30" sqref="M30"/>
    </sheetView>
  </sheetViews>
  <sheetFormatPr defaultRowHeight="15" x14ac:dyDescent="0.25"/>
  <cols>
    <col min="7" max="7" width="14" bestFit="1" customWidth="1"/>
    <col min="8" max="8" width="14.85546875" customWidth="1"/>
  </cols>
  <sheetData>
    <row r="1" spans="1:8" x14ac:dyDescent="0.25">
      <c r="A1" s="118" t="s">
        <v>0</v>
      </c>
      <c r="B1" s="119"/>
      <c r="C1" s="119"/>
      <c r="D1" s="119"/>
      <c r="E1" s="101"/>
      <c r="F1" s="101"/>
      <c r="G1" s="101"/>
      <c r="H1" s="101"/>
    </row>
    <row r="2" spans="1:8" x14ac:dyDescent="0.25">
      <c r="A2" s="118" t="s">
        <v>1</v>
      </c>
      <c r="B2" s="119"/>
      <c r="C2" s="119"/>
      <c r="D2" s="119"/>
      <c r="E2" s="101">
        <v>2023</v>
      </c>
      <c r="F2" s="101"/>
      <c r="G2" s="101"/>
      <c r="H2" s="101"/>
    </row>
    <row r="3" spans="1:8" x14ac:dyDescent="0.25">
      <c r="A3" s="120" t="s">
        <v>2</v>
      </c>
      <c r="B3" s="121"/>
      <c r="C3" s="121"/>
      <c r="D3" s="121"/>
      <c r="E3" s="115" t="s">
        <v>70</v>
      </c>
      <c r="F3" s="115"/>
      <c r="G3" s="115"/>
      <c r="H3" s="115"/>
    </row>
    <row r="4" spans="1:8" x14ac:dyDescent="0.25">
      <c r="A4" s="116" t="s">
        <v>3</v>
      </c>
      <c r="B4" s="117"/>
      <c r="C4" s="117"/>
      <c r="D4" s="117"/>
      <c r="E4" s="107" t="s">
        <v>4</v>
      </c>
      <c r="F4" s="107"/>
      <c r="G4" s="107"/>
      <c r="H4" s="107"/>
    </row>
    <row r="5" spans="1:8" x14ac:dyDescent="0.25">
      <c r="A5" s="116" t="s">
        <v>5</v>
      </c>
      <c r="B5" s="117"/>
      <c r="C5" s="117"/>
      <c r="D5" s="117"/>
      <c r="E5" s="107" t="s">
        <v>6</v>
      </c>
      <c r="F5" s="107"/>
      <c r="G5" s="107"/>
      <c r="H5" s="107"/>
    </row>
    <row r="6" spans="1:8" x14ac:dyDescent="0.25">
      <c r="A6" s="116" t="s">
        <v>7</v>
      </c>
      <c r="B6" s="117"/>
      <c r="C6" s="117"/>
      <c r="D6" s="117"/>
      <c r="E6" s="107" t="s">
        <v>8</v>
      </c>
      <c r="F6" s="107"/>
      <c r="G6" s="107"/>
      <c r="H6" s="107"/>
    </row>
    <row r="7" spans="1:8" x14ac:dyDescent="0.25">
      <c r="A7" s="116" t="s">
        <v>9</v>
      </c>
      <c r="B7" s="117"/>
      <c r="C7" s="117"/>
      <c r="D7" s="117"/>
      <c r="E7" s="107" t="s">
        <v>10</v>
      </c>
      <c r="F7" s="107"/>
      <c r="G7" s="107"/>
      <c r="H7" s="107"/>
    </row>
    <row r="8" spans="1:8" x14ac:dyDescent="0.25">
      <c r="A8" s="116" t="s">
        <v>11</v>
      </c>
      <c r="B8" s="117"/>
      <c r="C8" s="117"/>
      <c r="D8" s="117"/>
      <c r="E8" s="107">
        <v>801</v>
      </c>
      <c r="F8" s="107"/>
      <c r="G8" s="107"/>
      <c r="H8" s="107"/>
    </row>
    <row r="9" spans="1:8" x14ac:dyDescent="0.25">
      <c r="A9" s="116" t="s">
        <v>12</v>
      </c>
      <c r="B9" s="117"/>
      <c r="C9" s="117"/>
      <c r="D9" s="117"/>
      <c r="E9" s="107" t="s">
        <v>13</v>
      </c>
      <c r="F9" s="107"/>
      <c r="G9" s="107"/>
      <c r="H9" s="107"/>
    </row>
    <row r="10" spans="1:8" x14ac:dyDescent="0.25">
      <c r="A10" s="117" t="s">
        <v>14</v>
      </c>
      <c r="B10" s="117"/>
      <c r="C10" s="117"/>
      <c r="D10" s="117"/>
      <c r="E10" s="123"/>
      <c r="F10" s="123"/>
      <c r="G10" s="123"/>
      <c r="H10" s="123"/>
    </row>
    <row r="11" spans="1:8" x14ac:dyDescent="0.25">
      <c r="A11" s="120" t="s">
        <v>15</v>
      </c>
      <c r="B11" s="121"/>
      <c r="C11" s="121"/>
      <c r="D11" s="121"/>
      <c r="E11" s="115"/>
      <c r="F11" s="115"/>
      <c r="G11" s="115"/>
      <c r="H11" s="115"/>
    </row>
    <row r="12" spans="1:8" ht="37.5" customHeight="1" x14ac:dyDescent="0.25">
      <c r="A12" s="124" t="s">
        <v>16</v>
      </c>
      <c r="B12" s="125"/>
      <c r="C12" s="125"/>
      <c r="D12" s="125"/>
      <c r="E12" s="126"/>
      <c r="F12" s="126"/>
      <c r="G12" s="126"/>
      <c r="H12" s="126"/>
    </row>
    <row r="13" spans="1:8" x14ac:dyDescent="0.25">
      <c r="A13" s="127" t="s">
        <v>17</v>
      </c>
      <c r="B13" s="128"/>
      <c r="C13" s="128"/>
      <c r="D13" s="128"/>
      <c r="E13" s="112"/>
      <c r="F13" s="112"/>
      <c r="G13" s="112"/>
      <c r="H13" s="112"/>
    </row>
    <row r="14" spans="1:8" x14ac:dyDescent="0.25">
      <c r="A14" s="118" t="s">
        <v>18</v>
      </c>
      <c r="B14" s="119"/>
      <c r="C14" s="119"/>
      <c r="D14" s="119"/>
      <c r="E14" s="101"/>
      <c r="F14" s="101"/>
      <c r="G14" s="101"/>
      <c r="H14" s="101"/>
    </row>
    <row r="15" spans="1:8" x14ac:dyDescent="0.25">
      <c r="A15" s="120" t="s">
        <v>19</v>
      </c>
      <c r="B15" s="121"/>
      <c r="C15" s="121"/>
      <c r="D15" s="121"/>
      <c r="E15" s="122">
        <f>'Fjallalax 2023'!J12</f>
        <v>113.5</v>
      </c>
      <c r="F15" s="122"/>
      <c r="G15" s="122"/>
      <c r="H15" s="122"/>
    </row>
    <row r="16" spans="1:8" x14ac:dyDescent="0.25">
      <c r="A16" s="116" t="s">
        <v>20</v>
      </c>
      <c r="B16" s="117"/>
      <c r="C16" s="117"/>
      <c r="D16" s="117"/>
      <c r="E16" s="107">
        <v>1</v>
      </c>
      <c r="F16" s="107"/>
      <c r="G16" s="107"/>
      <c r="H16" s="107"/>
    </row>
    <row r="17" spans="1:8" x14ac:dyDescent="0.25">
      <c r="A17" s="116" t="s">
        <v>21</v>
      </c>
      <c r="B17" s="117"/>
      <c r="C17" s="117"/>
      <c r="D17" s="117"/>
      <c r="E17" s="107" t="s">
        <v>22</v>
      </c>
      <c r="F17" s="107"/>
      <c r="G17" s="107"/>
      <c r="H17" s="107"/>
    </row>
    <row r="18" spans="1:8" x14ac:dyDescent="0.25">
      <c r="A18" s="116" t="s">
        <v>23</v>
      </c>
      <c r="B18" s="117"/>
      <c r="C18" s="117"/>
      <c r="D18" s="117"/>
      <c r="E18" s="107">
        <v>8</v>
      </c>
      <c r="F18" s="107"/>
      <c r="G18" s="107"/>
      <c r="H18" s="107"/>
    </row>
    <row r="19" spans="1:8" x14ac:dyDescent="0.25">
      <c r="A19" s="109" t="s">
        <v>24</v>
      </c>
      <c r="B19" s="110"/>
      <c r="C19" s="110"/>
      <c r="D19" s="110"/>
      <c r="E19" s="111" t="s">
        <v>25</v>
      </c>
      <c r="F19" s="112"/>
      <c r="G19" s="112"/>
      <c r="H19" s="112"/>
    </row>
    <row r="20" spans="1:8" x14ac:dyDescent="0.25">
      <c r="A20" s="93" t="s">
        <v>26</v>
      </c>
      <c r="B20" s="94"/>
      <c r="C20" s="94"/>
      <c r="D20" s="94"/>
      <c r="E20" s="94"/>
      <c r="F20" s="94"/>
      <c r="G20" s="94"/>
      <c r="H20" s="94"/>
    </row>
    <row r="21" spans="1:8" x14ac:dyDescent="0.25">
      <c r="A21" s="113" t="s">
        <v>27</v>
      </c>
      <c r="B21" s="114"/>
      <c r="C21" s="113" t="s">
        <v>28</v>
      </c>
      <c r="D21" s="114"/>
      <c r="E21" s="113" t="s">
        <v>29</v>
      </c>
      <c r="F21" s="114"/>
      <c r="G21" s="115"/>
      <c r="H21" s="115"/>
    </row>
    <row r="22" spans="1:8" x14ac:dyDescent="0.25">
      <c r="A22" s="89"/>
      <c r="B22" s="108"/>
      <c r="C22" s="89" t="s">
        <v>30</v>
      </c>
      <c r="D22" s="108"/>
      <c r="E22" s="90"/>
      <c r="F22" s="108"/>
      <c r="G22" s="107"/>
      <c r="H22" s="107"/>
    </row>
    <row r="23" spans="1:8" x14ac:dyDescent="0.25">
      <c r="A23" s="79"/>
      <c r="B23" s="106"/>
      <c r="C23" s="79"/>
      <c r="D23" s="106"/>
      <c r="E23" s="80"/>
      <c r="F23" s="106"/>
      <c r="G23" s="107"/>
      <c r="H23" s="107"/>
    </row>
    <row r="24" spans="1:8" x14ac:dyDescent="0.25">
      <c r="A24" s="79"/>
      <c r="B24" s="106"/>
      <c r="C24" s="79"/>
      <c r="D24" s="106"/>
      <c r="E24" s="80"/>
      <c r="F24" s="106"/>
      <c r="G24" s="107"/>
      <c r="H24" s="107"/>
    </row>
    <row r="25" spans="1:8" x14ac:dyDescent="0.25">
      <c r="A25" s="93" t="s">
        <v>31</v>
      </c>
      <c r="B25" s="94"/>
      <c r="C25" s="94"/>
      <c r="D25" s="94"/>
      <c r="E25" s="94"/>
      <c r="F25" s="94"/>
      <c r="G25" s="94"/>
      <c r="H25" s="94"/>
    </row>
    <row r="26" spans="1:8" x14ac:dyDescent="0.25">
      <c r="A26" s="99" t="s">
        <v>32</v>
      </c>
      <c r="B26" s="101"/>
      <c r="C26" s="100"/>
      <c r="D26" s="99" t="s">
        <v>33</v>
      </c>
      <c r="E26" s="101"/>
      <c r="F26" s="100"/>
      <c r="G26" s="99" t="s">
        <v>34</v>
      </c>
      <c r="H26" s="101"/>
    </row>
    <row r="27" spans="1:8" x14ac:dyDescent="0.25">
      <c r="A27" s="4" t="s">
        <v>35</v>
      </c>
      <c r="B27" s="99" t="s">
        <v>36</v>
      </c>
      <c r="C27" s="100"/>
      <c r="D27" s="4" t="s">
        <v>37</v>
      </c>
      <c r="E27" s="99" t="s">
        <v>38</v>
      </c>
      <c r="F27" s="100"/>
      <c r="G27" s="4" t="s">
        <v>39</v>
      </c>
      <c r="H27" s="3" t="s">
        <v>40</v>
      </c>
    </row>
    <row r="28" spans="1:8" x14ac:dyDescent="0.25">
      <c r="A28" s="5"/>
      <c r="B28" s="99"/>
      <c r="C28" s="100"/>
      <c r="D28" s="5"/>
      <c r="E28" s="99"/>
      <c r="F28" s="100"/>
      <c r="G28" s="5"/>
      <c r="H28" s="3"/>
    </row>
    <row r="29" spans="1:8" x14ac:dyDescent="0.25">
      <c r="A29" s="5"/>
      <c r="B29" s="99"/>
      <c r="C29" s="100"/>
      <c r="D29" s="5"/>
      <c r="E29" s="99"/>
      <c r="F29" s="100"/>
      <c r="G29" s="5"/>
      <c r="H29" s="3"/>
    </row>
    <row r="30" spans="1:8" x14ac:dyDescent="0.25">
      <c r="A30" s="5"/>
      <c r="B30" s="99"/>
      <c r="C30" s="100"/>
      <c r="D30" s="5"/>
      <c r="E30" s="99"/>
      <c r="F30" s="100"/>
      <c r="G30" s="5"/>
      <c r="H30" s="3"/>
    </row>
    <row r="31" spans="1:8" x14ac:dyDescent="0.25">
      <c r="A31" s="93" t="s">
        <v>41</v>
      </c>
      <c r="B31" s="94"/>
      <c r="C31" s="94"/>
      <c r="D31" s="94"/>
      <c r="E31" s="94"/>
      <c r="F31" s="94"/>
      <c r="G31" s="94"/>
      <c r="H31" s="94"/>
    </row>
    <row r="32" spans="1:8" x14ac:dyDescent="0.25">
      <c r="A32" s="99" t="s">
        <v>32</v>
      </c>
      <c r="B32" s="101"/>
      <c r="C32" s="100"/>
      <c r="D32" s="99" t="s">
        <v>33</v>
      </c>
      <c r="E32" s="101"/>
      <c r="F32" s="100"/>
      <c r="G32" s="99" t="s">
        <v>42</v>
      </c>
      <c r="H32" s="101"/>
    </row>
    <row r="33" spans="1:8" x14ac:dyDescent="0.25">
      <c r="A33" s="4" t="s">
        <v>35</v>
      </c>
      <c r="B33" s="99" t="s">
        <v>36</v>
      </c>
      <c r="C33" s="100"/>
      <c r="D33" s="4" t="s">
        <v>37</v>
      </c>
      <c r="E33" s="99" t="s">
        <v>38</v>
      </c>
      <c r="F33" s="100"/>
      <c r="G33" s="4" t="s">
        <v>39</v>
      </c>
      <c r="H33" s="3" t="s">
        <v>40</v>
      </c>
    </row>
    <row r="34" spans="1:8" ht="27" customHeight="1" x14ac:dyDescent="0.25">
      <c r="A34" s="5">
        <v>12</v>
      </c>
      <c r="B34" s="83" t="s">
        <v>43</v>
      </c>
      <c r="C34" s="84"/>
      <c r="D34" s="5" t="s">
        <v>44</v>
      </c>
      <c r="E34" s="102" t="s">
        <v>45</v>
      </c>
      <c r="F34" s="103"/>
      <c r="G34" s="7">
        <f>1354+4332</f>
        <v>5686</v>
      </c>
      <c r="H34" s="3"/>
    </row>
    <row r="35" spans="1:8" ht="33" customHeight="1" x14ac:dyDescent="0.25">
      <c r="A35" s="5">
        <v>13</v>
      </c>
      <c r="B35" s="83" t="s">
        <v>46</v>
      </c>
      <c r="C35" s="84"/>
      <c r="D35" s="5" t="s">
        <v>44</v>
      </c>
      <c r="E35" s="104"/>
      <c r="F35" s="105"/>
      <c r="G35" s="7">
        <f>1044</f>
        <v>1044</v>
      </c>
      <c r="H35" s="3"/>
    </row>
    <row r="36" spans="1:8" x14ac:dyDescent="0.25">
      <c r="A36" s="93" t="s">
        <v>47</v>
      </c>
      <c r="B36" s="94"/>
      <c r="C36" s="94"/>
      <c r="D36" s="94"/>
      <c r="E36" s="94"/>
      <c r="F36" s="94"/>
      <c r="G36" s="94"/>
      <c r="H36" s="94"/>
    </row>
    <row r="37" spans="1:8" x14ac:dyDescent="0.25">
      <c r="A37" s="99" t="s">
        <v>32</v>
      </c>
      <c r="B37" s="101"/>
      <c r="C37" s="100"/>
      <c r="D37" s="99" t="s">
        <v>33</v>
      </c>
      <c r="E37" s="101"/>
      <c r="F37" s="100"/>
      <c r="G37" s="99" t="s">
        <v>48</v>
      </c>
      <c r="H37" s="101"/>
    </row>
    <row r="38" spans="1:8" x14ac:dyDescent="0.25">
      <c r="A38" s="4" t="s">
        <v>35</v>
      </c>
      <c r="B38" s="99" t="s">
        <v>36</v>
      </c>
      <c r="C38" s="100"/>
      <c r="D38" s="4" t="s">
        <v>37</v>
      </c>
      <c r="E38" s="99" t="s">
        <v>38</v>
      </c>
      <c r="F38" s="100"/>
      <c r="G38" s="4" t="s">
        <v>39</v>
      </c>
      <c r="H38" s="3" t="s">
        <v>40</v>
      </c>
    </row>
    <row r="39" spans="1:8" x14ac:dyDescent="0.25">
      <c r="A39" s="5"/>
      <c r="B39" s="99"/>
      <c r="C39" s="100"/>
      <c r="D39" s="5"/>
      <c r="E39" s="99"/>
      <c r="F39" s="100"/>
      <c r="G39" s="5"/>
      <c r="H39" s="3"/>
    </row>
    <row r="40" spans="1:8" x14ac:dyDescent="0.25">
      <c r="A40" s="5"/>
      <c r="B40" s="99"/>
      <c r="C40" s="100"/>
      <c r="D40" s="5"/>
      <c r="E40" s="99"/>
      <c r="F40" s="100"/>
      <c r="G40" s="5"/>
      <c r="H40" s="3"/>
    </row>
    <row r="41" spans="1:8" x14ac:dyDescent="0.25">
      <c r="A41" s="5"/>
      <c r="B41" s="99"/>
      <c r="C41" s="100"/>
      <c r="D41" s="5"/>
      <c r="E41" s="99"/>
      <c r="F41" s="100"/>
      <c r="G41" s="5"/>
      <c r="H41" s="3"/>
    </row>
    <row r="42" spans="1:8" x14ac:dyDescent="0.25">
      <c r="A42" s="93" t="s">
        <v>49</v>
      </c>
      <c r="B42" s="94"/>
      <c r="C42" s="94"/>
      <c r="D42" s="94"/>
      <c r="E42" s="94"/>
      <c r="F42" s="94"/>
      <c r="G42" s="94"/>
      <c r="H42" s="94"/>
    </row>
    <row r="43" spans="1:8" x14ac:dyDescent="0.25">
      <c r="A43" s="99" t="s">
        <v>32</v>
      </c>
      <c r="B43" s="101"/>
      <c r="C43" s="100"/>
      <c r="D43" s="99" t="s">
        <v>33</v>
      </c>
      <c r="E43" s="101"/>
      <c r="F43" s="100"/>
      <c r="G43" s="99" t="s">
        <v>50</v>
      </c>
      <c r="H43" s="101"/>
    </row>
    <row r="44" spans="1:8" x14ac:dyDescent="0.25">
      <c r="A44" s="4" t="s">
        <v>35</v>
      </c>
      <c r="B44" s="99" t="s">
        <v>36</v>
      </c>
      <c r="C44" s="100"/>
      <c r="D44" s="4" t="s">
        <v>37</v>
      </c>
      <c r="E44" s="99" t="s">
        <v>38</v>
      </c>
      <c r="F44" s="100"/>
      <c r="G44" s="4" t="s">
        <v>39</v>
      </c>
      <c r="H44" s="3" t="s">
        <v>40</v>
      </c>
    </row>
    <row r="45" spans="1:8" x14ac:dyDescent="0.25">
      <c r="A45" s="5"/>
      <c r="B45" s="99"/>
      <c r="C45" s="100"/>
      <c r="D45" s="5"/>
      <c r="E45" s="99"/>
      <c r="F45" s="100"/>
      <c r="G45" s="5"/>
      <c r="H45" s="3"/>
    </row>
    <row r="46" spans="1:8" x14ac:dyDescent="0.25">
      <c r="A46" s="5"/>
      <c r="B46" s="99"/>
      <c r="C46" s="100"/>
      <c r="D46" s="5"/>
      <c r="E46" s="99"/>
      <c r="F46" s="100"/>
      <c r="G46" s="5"/>
      <c r="H46" s="3"/>
    </row>
    <row r="47" spans="1:8" x14ac:dyDescent="0.25">
      <c r="A47" s="5"/>
      <c r="B47" s="99"/>
      <c r="C47" s="100"/>
      <c r="D47" s="5"/>
      <c r="E47" s="99"/>
      <c r="F47" s="100"/>
      <c r="G47" s="5"/>
      <c r="H47" s="3"/>
    </row>
    <row r="48" spans="1:8" x14ac:dyDescent="0.25">
      <c r="A48" s="93" t="s">
        <v>51</v>
      </c>
      <c r="B48" s="94"/>
      <c r="C48" s="94"/>
      <c r="D48" s="94"/>
      <c r="E48" s="94"/>
      <c r="F48" s="94"/>
      <c r="G48" s="94"/>
      <c r="H48" s="94"/>
    </row>
    <row r="49" spans="1:8" x14ac:dyDescent="0.25">
      <c r="A49" s="97" t="s">
        <v>52</v>
      </c>
      <c r="B49" s="98"/>
    </row>
    <row r="50" spans="1:8" ht="30" x14ac:dyDescent="0.25">
      <c r="A50" s="8" t="s">
        <v>53</v>
      </c>
      <c r="B50" s="9" t="s">
        <v>54</v>
      </c>
      <c r="C50" s="10" t="s">
        <v>55</v>
      </c>
      <c r="D50" s="91" t="s">
        <v>38</v>
      </c>
      <c r="E50" s="92"/>
    </row>
    <row r="51" spans="1:8" x14ac:dyDescent="0.25">
      <c r="A51" s="11"/>
      <c r="B51" s="12"/>
      <c r="C51" s="13"/>
      <c r="D51" s="83"/>
      <c r="E51" s="84"/>
      <c r="F51" s="14"/>
      <c r="G51" s="14"/>
    </row>
    <row r="52" spans="1:8" x14ac:dyDescent="0.25">
      <c r="A52" s="11"/>
      <c r="B52" s="12"/>
      <c r="C52" s="13"/>
      <c r="D52" s="83"/>
      <c r="E52" s="84"/>
      <c r="F52" s="14"/>
      <c r="G52" s="14"/>
    </row>
    <row r="53" spans="1:8" x14ac:dyDescent="0.25">
      <c r="A53" s="11"/>
      <c r="B53" s="12"/>
      <c r="C53" s="13"/>
      <c r="D53" s="83"/>
      <c r="E53" s="84"/>
      <c r="F53" s="14"/>
      <c r="G53" s="14"/>
    </row>
    <row r="54" spans="1:8" x14ac:dyDescent="0.25">
      <c r="A54" s="97" t="s">
        <v>56</v>
      </c>
      <c r="B54" s="98"/>
    </row>
    <row r="55" spans="1:8" ht="30" x14ac:dyDescent="0.25">
      <c r="A55" s="8" t="s">
        <v>53</v>
      </c>
      <c r="B55" s="9" t="s">
        <v>54</v>
      </c>
      <c r="C55" s="10" t="s">
        <v>55</v>
      </c>
      <c r="D55" s="91" t="s">
        <v>38</v>
      </c>
      <c r="E55" s="92"/>
      <c r="F55" s="83" t="s">
        <v>57</v>
      </c>
      <c r="G55" s="84"/>
      <c r="H55" s="6" t="s">
        <v>58</v>
      </c>
    </row>
    <row r="56" spans="1:8" x14ac:dyDescent="0.25">
      <c r="A56" s="11"/>
      <c r="B56" s="12"/>
      <c r="C56" s="13"/>
      <c r="D56" s="83"/>
      <c r="E56" s="84"/>
      <c r="F56" s="91"/>
      <c r="G56" s="92"/>
      <c r="H56" s="3"/>
    </row>
    <row r="57" spans="1:8" x14ac:dyDescent="0.25">
      <c r="A57" s="11"/>
      <c r="B57" s="12"/>
      <c r="C57" s="13"/>
      <c r="D57" s="83"/>
      <c r="E57" s="84"/>
      <c r="F57" s="91"/>
      <c r="G57" s="92"/>
      <c r="H57" s="3"/>
    </row>
    <row r="58" spans="1:8" x14ac:dyDescent="0.25">
      <c r="A58" s="11"/>
      <c r="B58" s="12"/>
      <c r="C58" s="13"/>
      <c r="D58" s="83"/>
      <c r="E58" s="84"/>
      <c r="F58" s="91"/>
      <c r="G58" s="92"/>
      <c r="H58" s="3"/>
    </row>
    <row r="59" spans="1:8" x14ac:dyDescent="0.25">
      <c r="A59" s="93" t="s">
        <v>59</v>
      </c>
      <c r="B59" s="94"/>
      <c r="C59" s="94"/>
      <c r="D59" s="94"/>
      <c r="E59" s="94"/>
      <c r="F59" s="94"/>
      <c r="G59" s="94"/>
      <c r="H59" s="94"/>
    </row>
    <row r="60" spans="1:8" ht="30" x14ac:dyDescent="0.25">
      <c r="A60" s="15" t="s">
        <v>53</v>
      </c>
      <c r="B60" s="16" t="s">
        <v>54</v>
      </c>
      <c r="C60" s="17" t="s">
        <v>55</v>
      </c>
      <c r="D60" s="95" t="s">
        <v>38</v>
      </c>
      <c r="E60" s="96"/>
    </row>
    <row r="61" spans="1:8" x14ac:dyDescent="0.25">
      <c r="A61" s="11"/>
      <c r="B61" s="12"/>
      <c r="C61" s="13"/>
      <c r="D61" s="83"/>
      <c r="E61" s="84"/>
      <c r="F61" s="14"/>
      <c r="G61" s="14"/>
    </row>
    <row r="62" spans="1:8" x14ac:dyDescent="0.25">
      <c r="A62" s="11"/>
      <c r="B62" s="12"/>
      <c r="C62" s="13"/>
      <c r="D62" s="83"/>
      <c r="E62" s="84"/>
      <c r="F62" s="14"/>
      <c r="G62" s="14"/>
    </row>
    <row r="63" spans="1:8" x14ac:dyDescent="0.25">
      <c r="A63" s="18"/>
      <c r="B63" s="19"/>
      <c r="C63" s="20"/>
      <c r="D63" s="85"/>
      <c r="E63" s="86"/>
      <c r="F63" s="14"/>
      <c r="G63" s="14"/>
    </row>
    <row r="64" spans="1:8" x14ac:dyDescent="0.25">
      <c r="A64" s="87" t="s">
        <v>60</v>
      </c>
      <c r="B64" s="88"/>
      <c r="C64" s="88"/>
      <c r="D64" s="88"/>
      <c r="E64" s="88"/>
      <c r="F64" s="88"/>
      <c r="G64" s="88"/>
      <c r="H64" s="88"/>
    </row>
    <row r="65" spans="1:8" x14ac:dyDescent="0.25">
      <c r="A65" s="89" t="s">
        <v>61</v>
      </c>
      <c r="B65" s="90"/>
      <c r="C65" s="1" t="s">
        <v>62</v>
      </c>
      <c r="D65" s="21"/>
      <c r="E65" s="21"/>
      <c r="F65" s="21"/>
      <c r="G65" s="21"/>
      <c r="H65" s="21"/>
    </row>
    <row r="66" spans="1:8" x14ac:dyDescent="0.25">
      <c r="A66" s="79" t="s">
        <v>63</v>
      </c>
      <c r="B66" s="80"/>
      <c r="C66" s="2" t="s">
        <v>64</v>
      </c>
    </row>
    <row r="67" spans="1:8" x14ac:dyDescent="0.25">
      <c r="A67" s="79" t="s">
        <v>9</v>
      </c>
      <c r="B67" s="80"/>
      <c r="C67" s="2" t="s">
        <v>65</v>
      </c>
    </row>
    <row r="68" spans="1:8" x14ac:dyDescent="0.25">
      <c r="A68" s="79" t="s">
        <v>66</v>
      </c>
      <c r="B68" s="80"/>
      <c r="C68" s="2">
        <v>5912000</v>
      </c>
    </row>
    <row r="69" spans="1:8" x14ac:dyDescent="0.25">
      <c r="A69" s="79" t="s">
        <v>67</v>
      </c>
      <c r="B69" s="80"/>
      <c r="C69" s="2">
        <v>5912020</v>
      </c>
    </row>
    <row r="70" spans="1:8" x14ac:dyDescent="0.25">
      <c r="A70" s="81" t="s">
        <v>68</v>
      </c>
      <c r="B70" s="82"/>
      <c r="C70" s="22" t="s">
        <v>69</v>
      </c>
      <c r="D70" s="23"/>
      <c r="E70" s="23"/>
      <c r="F70" s="23"/>
      <c r="G70" s="23"/>
      <c r="H70" s="23"/>
    </row>
  </sheetData>
  <mergeCells count="127">
    <mergeCell ref="A1:D1"/>
    <mergeCell ref="E1:H1"/>
    <mergeCell ref="A2:D2"/>
    <mergeCell ref="E2:H2"/>
    <mergeCell ref="A3:D3"/>
    <mergeCell ref="E3:H3"/>
    <mergeCell ref="A7:D7"/>
    <mergeCell ref="E7:H7"/>
    <mergeCell ref="A8:D8"/>
    <mergeCell ref="E8:H8"/>
    <mergeCell ref="A9:D9"/>
    <mergeCell ref="E9:H9"/>
    <mergeCell ref="A4:D4"/>
    <mergeCell ref="E4:H4"/>
    <mergeCell ref="A5:D5"/>
    <mergeCell ref="E5:H5"/>
    <mergeCell ref="A6:D6"/>
    <mergeCell ref="E6:H6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19:D19"/>
    <mergeCell ref="E19:H19"/>
    <mergeCell ref="A20:H20"/>
    <mergeCell ref="A21:B21"/>
    <mergeCell ref="C21:D21"/>
    <mergeCell ref="E21:F21"/>
    <mergeCell ref="G21:H21"/>
    <mergeCell ref="A16:D16"/>
    <mergeCell ref="E16:H16"/>
    <mergeCell ref="A17:D17"/>
    <mergeCell ref="E17:H17"/>
    <mergeCell ref="A18:D18"/>
    <mergeCell ref="E18:H18"/>
    <mergeCell ref="G24:H24"/>
    <mergeCell ref="A25:H25"/>
    <mergeCell ref="A26:C26"/>
    <mergeCell ref="D26:F26"/>
    <mergeCell ref="G26:H26"/>
    <mergeCell ref="A22:B22"/>
    <mergeCell ref="C22:D22"/>
    <mergeCell ref="E22:F22"/>
    <mergeCell ref="G22:H22"/>
    <mergeCell ref="A23:B23"/>
    <mergeCell ref="C23:D23"/>
    <mergeCell ref="E23:F23"/>
    <mergeCell ref="G23:H23"/>
    <mergeCell ref="B27:C27"/>
    <mergeCell ref="E27:F27"/>
    <mergeCell ref="B28:C28"/>
    <mergeCell ref="E28:F28"/>
    <mergeCell ref="B29:C29"/>
    <mergeCell ref="E29:F29"/>
    <mergeCell ref="A24:B24"/>
    <mergeCell ref="C24:D24"/>
    <mergeCell ref="E24:F24"/>
    <mergeCell ref="B33:C33"/>
    <mergeCell ref="E33:F33"/>
    <mergeCell ref="B34:C34"/>
    <mergeCell ref="E34:F35"/>
    <mergeCell ref="B35:C35"/>
    <mergeCell ref="A36:H36"/>
    <mergeCell ref="B30:C30"/>
    <mergeCell ref="E30:F30"/>
    <mergeCell ref="A31:H31"/>
    <mergeCell ref="A32:C32"/>
    <mergeCell ref="D32:F32"/>
    <mergeCell ref="G32:H32"/>
    <mergeCell ref="B40:C40"/>
    <mergeCell ref="E40:F40"/>
    <mergeCell ref="B41:C41"/>
    <mergeCell ref="E41:F41"/>
    <mergeCell ref="A42:H42"/>
    <mergeCell ref="A43:C43"/>
    <mergeCell ref="D43:F43"/>
    <mergeCell ref="G43:H43"/>
    <mergeCell ref="A37:C37"/>
    <mergeCell ref="D37:F37"/>
    <mergeCell ref="G37:H37"/>
    <mergeCell ref="B38:C38"/>
    <mergeCell ref="E38:F38"/>
    <mergeCell ref="B39:C39"/>
    <mergeCell ref="E39:F39"/>
    <mergeCell ref="B47:C47"/>
    <mergeCell ref="E47:F47"/>
    <mergeCell ref="A48:H48"/>
    <mergeCell ref="A49:B49"/>
    <mergeCell ref="D50:E50"/>
    <mergeCell ref="D51:E51"/>
    <mergeCell ref="B44:C44"/>
    <mergeCell ref="E44:F44"/>
    <mergeCell ref="B45:C45"/>
    <mergeCell ref="E45:F45"/>
    <mergeCell ref="B46:C46"/>
    <mergeCell ref="E46:F46"/>
    <mergeCell ref="D57:E57"/>
    <mergeCell ref="F57:G57"/>
    <mergeCell ref="D58:E58"/>
    <mergeCell ref="F58:G58"/>
    <mergeCell ref="A59:H59"/>
    <mergeCell ref="D60:E60"/>
    <mergeCell ref="D52:E52"/>
    <mergeCell ref="D53:E53"/>
    <mergeCell ref="A54:B54"/>
    <mergeCell ref="D55:E55"/>
    <mergeCell ref="F55:G55"/>
    <mergeCell ref="D56:E56"/>
    <mergeCell ref="F56:G56"/>
    <mergeCell ref="A67:B67"/>
    <mergeCell ref="A68:B68"/>
    <mergeCell ref="A69:B69"/>
    <mergeCell ref="A70:B70"/>
    <mergeCell ref="D61:E61"/>
    <mergeCell ref="D62:E62"/>
    <mergeCell ref="D63:E63"/>
    <mergeCell ref="A64:H64"/>
    <mergeCell ref="A65:B65"/>
    <mergeCell ref="A66:B66"/>
  </mergeCells>
  <hyperlinks>
    <hyperlink ref="C70" r:id="rId1" xr:uid="{1DA08025-7A8D-4F57-BC22-81D9491B8861}"/>
    <hyperlink ref="E19" r:id="rId2" xr:uid="{B59547C0-53AF-4472-8179-F58335481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41B-71E6-4149-9E7E-06BC12AF1B95}">
  <dimension ref="A1:T33"/>
  <sheetViews>
    <sheetView workbookViewId="0">
      <selection activeCell="D13" sqref="D13"/>
    </sheetView>
  </sheetViews>
  <sheetFormatPr defaultColWidth="15.7109375" defaultRowHeight="15" x14ac:dyDescent="0.25"/>
  <cols>
    <col min="1" max="2" width="22.140625" customWidth="1"/>
    <col min="3" max="3" width="28.28515625" customWidth="1"/>
    <col min="4" max="4" width="16" bestFit="1" customWidth="1"/>
    <col min="7" max="7" width="12.28515625" style="77" customWidth="1"/>
    <col min="8" max="8" width="11.85546875" customWidth="1"/>
    <col min="9" max="9" width="12.28515625" customWidth="1"/>
    <col min="10" max="10" width="19" customWidth="1"/>
    <col min="12" max="12" width="15.28515625" customWidth="1"/>
    <col min="13" max="18" width="13.140625" customWidth="1"/>
  </cols>
  <sheetData>
    <row r="1" spans="1:20" s="27" customFormat="1" ht="15.75" thickBot="1" x14ac:dyDescent="0.3">
      <c r="A1" s="21"/>
      <c r="B1" s="21"/>
      <c r="C1" s="25" t="s">
        <v>71</v>
      </c>
      <c r="D1" s="21" t="s">
        <v>72</v>
      </c>
      <c r="E1" s="21" t="s">
        <v>73</v>
      </c>
      <c r="F1" s="21" t="s">
        <v>74</v>
      </c>
      <c r="G1" s="26" t="s">
        <v>75</v>
      </c>
      <c r="H1" s="21" t="s">
        <v>76</v>
      </c>
      <c r="I1" s="21" t="s">
        <v>77</v>
      </c>
      <c r="J1" s="21" t="s">
        <v>78</v>
      </c>
      <c r="L1" s="24" t="s">
        <v>79</v>
      </c>
      <c r="M1" s="24" t="s">
        <v>80</v>
      </c>
      <c r="N1" s="24" t="s">
        <v>81</v>
      </c>
      <c r="O1" s="24" t="s">
        <v>82</v>
      </c>
      <c r="P1" s="24" t="s">
        <v>83</v>
      </c>
      <c r="Q1" s="24" t="s">
        <v>84</v>
      </c>
      <c r="R1" s="24" t="s">
        <v>85</v>
      </c>
      <c r="S1" s="24" t="s">
        <v>86</v>
      </c>
    </row>
    <row r="2" spans="1:20" x14ac:dyDescent="0.25">
      <c r="A2" s="28" t="s">
        <v>87</v>
      </c>
      <c r="B2" s="29" t="s">
        <v>88</v>
      </c>
      <c r="C2" s="30" t="s">
        <v>89</v>
      </c>
      <c r="D2" s="31">
        <v>7909.4</v>
      </c>
      <c r="E2" s="32">
        <v>0.96</v>
      </c>
      <c r="F2" s="33">
        <v>0.4</v>
      </c>
      <c r="G2" s="34">
        <f>F2/6.25</f>
        <v>6.4000000000000001E-2</v>
      </c>
      <c r="H2" s="35">
        <v>1.43E-2</v>
      </c>
      <c r="I2" s="32">
        <v>0.51</v>
      </c>
      <c r="J2" s="36"/>
      <c r="K2" s="37"/>
      <c r="L2" s="38">
        <f>D2*E2*I2*0.19</f>
        <v>735.76402559999997</v>
      </c>
      <c r="M2" s="39">
        <f>D2*E2*G2*0.15</f>
        <v>72.893030400000001</v>
      </c>
      <c r="N2" s="39">
        <f>D2*E2*H2*0.44</f>
        <v>47.775307007999999</v>
      </c>
      <c r="O2" s="39">
        <f>D2*E2*G2*0.48</f>
        <v>233.25769727999997</v>
      </c>
      <c r="P2" s="40">
        <f>D2*E2*H2*0.26</f>
        <v>28.230863232000001</v>
      </c>
      <c r="Q2" s="38">
        <f>N2+P2</f>
        <v>76.006170240000003</v>
      </c>
      <c r="R2" s="41">
        <f>Q2/$J$12</f>
        <v>0.66965788757709255</v>
      </c>
      <c r="S2" s="42"/>
      <c r="T2" s="41"/>
    </row>
    <row r="3" spans="1:20" x14ac:dyDescent="0.25">
      <c r="A3" s="43"/>
      <c r="B3" s="129" t="s">
        <v>88</v>
      </c>
      <c r="C3" s="44" t="s">
        <v>90</v>
      </c>
      <c r="D3" s="45">
        <v>21807.7</v>
      </c>
      <c r="E3" s="46">
        <v>0.96</v>
      </c>
      <c r="F3" s="47">
        <v>0.4</v>
      </c>
      <c r="G3" s="48">
        <f>F3/6.25</f>
        <v>6.4000000000000001E-2</v>
      </c>
      <c r="H3" s="49">
        <v>1.4200000000000001E-2</v>
      </c>
      <c r="I3" s="46">
        <v>0.51</v>
      </c>
      <c r="J3" s="50"/>
      <c r="K3" s="37"/>
      <c r="L3" s="51">
        <f>D3*E3*I3*0.19</f>
        <v>2028.6394848</v>
      </c>
      <c r="M3" s="51">
        <f>D3*E3*G3*0.15</f>
        <v>200.97976320000001</v>
      </c>
      <c r="N3" s="51">
        <f>D3*E3*H3*0.44</f>
        <v>130.80432921600001</v>
      </c>
      <c r="O3" s="51">
        <f>D3*E3*G3*0.48</f>
        <v>643.13524224000003</v>
      </c>
      <c r="P3" s="51">
        <f>D3*E3*H3*0.26</f>
        <v>77.293467264</v>
      </c>
      <c r="Q3" s="51">
        <f>N3+P3</f>
        <v>208.09779648</v>
      </c>
      <c r="R3" s="41">
        <f>Q3/$J$12</f>
        <v>1.8334607619383261</v>
      </c>
      <c r="S3" s="42"/>
      <c r="T3" s="41"/>
    </row>
    <row r="4" spans="1:20" x14ac:dyDescent="0.25">
      <c r="A4" s="43"/>
      <c r="B4" s="129" t="s">
        <v>88</v>
      </c>
      <c r="C4" s="44" t="s">
        <v>91</v>
      </c>
      <c r="D4" s="45">
        <v>34100</v>
      </c>
      <c r="E4" s="46">
        <v>0.96</v>
      </c>
      <c r="F4" s="47">
        <v>0.4</v>
      </c>
      <c r="G4" s="48">
        <f t="shared" ref="G4:G10" si="0">F4/6.25</f>
        <v>6.4000000000000001E-2</v>
      </c>
      <c r="H4" s="49">
        <v>1.2500000000000001E-2</v>
      </c>
      <c r="I4" s="46">
        <v>0.51</v>
      </c>
      <c r="J4" s="50"/>
      <c r="L4" s="38">
        <f t="shared" ref="L4:L10" si="1">D4*E4*I4*0.19</f>
        <v>3172.1184000000003</v>
      </c>
      <c r="M4" s="39">
        <f t="shared" ref="M4:M10" si="2">D4*E4*G4*0.15</f>
        <v>314.26560000000001</v>
      </c>
      <c r="N4" s="39">
        <f>D4*E4*H4*0.44</f>
        <v>180.04800000000003</v>
      </c>
      <c r="O4" s="39">
        <f t="shared" ref="O4:O10" si="3">D4*E4*G4*0.48</f>
        <v>1005.6499200000001</v>
      </c>
      <c r="P4" s="40">
        <f t="shared" ref="P4:P10" si="4">D4*E4*H4*0.26</f>
        <v>106.39200000000001</v>
      </c>
      <c r="Q4" s="38">
        <f t="shared" ref="Q4:Q10" si="5">N4+P4</f>
        <v>286.44000000000005</v>
      </c>
      <c r="R4" s="41">
        <f>Q4/$J$12</f>
        <v>2.5237004405286347</v>
      </c>
      <c r="S4" s="42"/>
      <c r="T4" s="41"/>
    </row>
    <row r="5" spans="1:20" x14ac:dyDescent="0.25">
      <c r="A5" s="43"/>
      <c r="B5" s="129" t="s">
        <v>88</v>
      </c>
      <c r="C5" s="44" t="s">
        <v>92</v>
      </c>
      <c r="D5" s="45">
        <v>8309.7999999999993</v>
      </c>
      <c r="E5" s="46">
        <v>0.96</v>
      </c>
      <c r="F5" s="47">
        <v>0.4</v>
      </c>
      <c r="G5" s="48">
        <f t="shared" si="0"/>
        <v>6.4000000000000001E-2</v>
      </c>
      <c r="H5" s="49">
        <v>1.2500000000000001E-2</v>
      </c>
      <c r="I5" s="46">
        <v>0.51</v>
      </c>
      <c r="J5" s="50"/>
      <c r="L5" s="51">
        <f t="shared" si="1"/>
        <v>773.01083519999997</v>
      </c>
      <c r="M5" s="51">
        <f t="shared" si="2"/>
        <v>76.583116799999999</v>
      </c>
      <c r="N5" s="51">
        <f t="shared" ref="N5:N10" si="6">D5*E5*H5*0.44</f>
        <v>43.875744000000005</v>
      </c>
      <c r="O5" s="51">
        <f t="shared" si="3"/>
        <v>245.06597375999999</v>
      </c>
      <c r="P5" s="51">
        <f t="shared" si="4"/>
        <v>25.926576000000001</v>
      </c>
      <c r="Q5" s="51">
        <f>N5+P5</f>
        <v>69.802320000000009</v>
      </c>
      <c r="R5" s="41">
        <f>Q5/$J$12</f>
        <v>0.61499841409691636</v>
      </c>
      <c r="S5" s="42"/>
      <c r="T5" s="41"/>
    </row>
    <row r="6" spans="1:20" x14ac:dyDescent="0.25">
      <c r="A6" s="43"/>
      <c r="B6" s="129"/>
      <c r="C6" s="44"/>
      <c r="D6" s="52"/>
      <c r="E6" s="53"/>
      <c r="F6" s="54"/>
      <c r="G6" s="55"/>
      <c r="H6" s="56"/>
      <c r="I6" s="53"/>
      <c r="J6" s="50"/>
      <c r="L6" s="38">
        <f t="shared" si="1"/>
        <v>0</v>
      </c>
      <c r="M6" s="39">
        <f t="shared" si="2"/>
        <v>0</v>
      </c>
      <c r="N6" s="39">
        <f t="shared" si="6"/>
        <v>0</v>
      </c>
      <c r="O6" s="39">
        <f t="shared" si="3"/>
        <v>0</v>
      </c>
      <c r="P6" s="40">
        <f t="shared" si="4"/>
        <v>0</v>
      </c>
      <c r="Q6" s="38">
        <f>N6+P6</f>
        <v>0</v>
      </c>
      <c r="R6" s="41">
        <f>Q6/$J$12</f>
        <v>0</v>
      </c>
      <c r="S6" s="42"/>
      <c r="T6" s="41"/>
    </row>
    <row r="7" spans="1:20" x14ac:dyDescent="0.25">
      <c r="A7" s="43"/>
      <c r="B7" s="129" t="s">
        <v>93</v>
      </c>
      <c r="C7" s="44" t="s">
        <v>94</v>
      </c>
      <c r="D7" s="57">
        <v>62255.199999999997</v>
      </c>
      <c r="E7" s="58">
        <v>0.96</v>
      </c>
      <c r="F7" s="59">
        <v>0.4</v>
      </c>
      <c r="G7" s="60">
        <f t="shared" si="0"/>
        <v>6.4000000000000001E-2</v>
      </c>
      <c r="H7" s="49">
        <v>8.0000000000000002E-3</v>
      </c>
      <c r="I7" s="58">
        <v>0.51</v>
      </c>
      <c r="J7" s="61"/>
      <c r="L7" s="51">
        <f t="shared" si="1"/>
        <v>5791.2277248</v>
      </c>
      <c r="M7" s="51">
        <f t="shared" si="2"/>
        <v>573.74392319999993</v>
      </c>
      <c r="N7" s="51">
        <f t="shared" si="6"/>
        <v>210.37277184000001</v>
      </c>
      <c r="O7" s="51">
        <f t="shared" si="3"/>
        <v>1835.9805542399999</v>
      </c>
      <c r="P7" s="51">
        <f t="shared" si="4"/>
        <v>124.31118336</v>
      </c>
      <c r="Q7" s="51">
        <f>N7+P7</f>
        <v>334.68395520000001</v>
      </c>
      <c r="R7" s="41">
        <f>Q7/$J$12</f>
        <v>2.9487573145374451</v>
      </c>
      <c r="S7" s="42"/>
      <c r="T7" s="41"/>
    </row>
    <row r="8" spans="1:20" x14ac:dyDescent="0.25">
      <c r="A8" s="43"/>
      <c r="B8" s="129" t="s">
        <v>93</v>
      </c>
      <c r="C8" s="44" t="s">
        <v>95</v>
      </c>
      <c r="D8" s="57">
        <v>2764</v>
      </c>
      <c r="E8" s="58">
        <v>0.96</v>
      </c>
      <c r="F8" s="59">
        <v>0.4</v>
      </c>
      <c r="G8" s="60">
        <f t="shared" si="0"/>
        <v>6.4000000000000001E-2</v>
      </c>
      <c r="H8" s="49">
        <v>8.0000000000000002E-3</v>
      </c>
      <c r="I8" s="58">
        <v>0.51</v>
      </c>
      <c r="J8" s="61"/>
      <c r="L8" s="38">
        <f t="shared" si="1"/>
        <v>257.118336</v>
      </c>
      <c r="M8" s="39">
        <f t="shared" si="2"/>
        <v>25.473024000000002</v>
      </c>
      <c r="N8" s="39">
        <f t="shared" si="6"/>
        <v>9.3401088000000012</v>
      </c>
      <c r="O8" s="39">
        <f t="shared" si="3"/>
        <v>81.513676799999999</v>
      </c>
      <c r="P8" s="40">
        <f t="shared" si="4"/>
        <v>5.519155200000001</v>
      </c>
      <c r="Q8" s="38">
        <f t="shared" si="5"/>
        <v>14.859264000000003</v>
      </c>
      <c r="R8" s="41">
        <f>Q8/$J$12</f>
        <v>0.13091862555066083</v>
      </c>
      <c r="S8" s="42"/>
      <c r="T8" s="41"/>
    </row>
    <row r="9" spans="1:20" x14ac:dyDescent="0.25">
      <c r="A9" s="43"/>
      <c r="B9" s="129" t="s">
        <v>93</v>
      </c>
      <c r="C9" s="44" t="s">
        <v>96</v>
      </c>
      <c r="D9" s="57">
        <v>8800</v>
      </c>
      <c r="E9" s="58">
        <v>0.96</v>
      </c>
      <c r="F9" s="59">
        <v>0.4</v>
      </c>
      <c r="G9" s="60">
        <f t="shared" si="0"/>
        <v>6.4000000000000001E-2</v>
      </c>
      <c r="H9" s="49">
        <v>8.3000000000000001E-3</v>
      </c>
      <c r="I9" s="58">
        <v>0.51</v>
      </c>
      <c r="J9" s="62"/>
      <c r="L9" s="51">
        <f t="shared" si="1"/>
        <v>818.61120000000005</v>
      </c>
      <c r="M9" s="51">
        <f t="shared" si="2"/>
        <v>81.100800000000007</v>
      </c>
      <c r="N9" s="51">
        <f>D9*E9*H9*0.44</f>
        <v>30.852095999999996</v>
      </c>
      <c r="O9" s="51">
        <f t="shared" si="3"/>
        <v>259.52256</v>
      </c>
      <c r="P9" s="51">
        <f>D9*E9*H9*0.26</f>
        <v>18.230784</v>
      </c>
      <c r="Q9" s="51">
        <f t="shared" si="5"/>
        <v>49.082879999999996</v>
      </c>
      <c r="R9" s="41">
        <f>Q9/$J$12</f>
        <v>0.43244828193832596</v>
      </c>
      <c r="S9" s="42"/>
      <c r="T9" s="41"/>
    </row>
    <row r="10" spans="1:20" ht="15.75" thickBot="1" x14ac:dyDescent="0.3">
      <c r="A10" s="63"/>
      <c r="B10" s="64" t="s">
        <v>93</v>
      </c>
      <c r="C10" s="65" t="s">
        <v>97</v>
      </c>
      <c r="D10" s="131">
        <v>943.8</v>
      </c>
      <c r="E10" s="66">
        <v>0.96</v>
      </c>
      <c r="F10" s="67">
        <v>0.4</v>
      </c>
      <c r="G10" s="68">
        <f t="shared" si="0"/>
        <v>6.4000000000000001E-2</v>
      </c>
      <c r="H10" s="130">
        <v>8.0999999999999996E-3</v>
      </c>
      <c r="I10" s="66">
        <v>0.51</v>
      </c>
      <c r="J10" s="69">
        <v>113500</v>
      </c>
      <c r="L10" s="38">
        <f t="shared" si="1"/>
        <v>87.796051199999994</v>
      </c>
      <c r="M10" s="39">
        <f t="shared" si="2"/>
        <v>8.6980607999999986</v>
      </c>
      <c r="N10" s="39">
        <f t="shared" si="6"/>
        <v>3.2291550719999993</v>
      </c>
      <c r="O10" s="39">
        <f t="shared" si="3"/>
        <v>27.833794559999994</v>
      </c>
      <c r="P10" s="40">
        <f t="shared" si="4"/>
        <v>1.9081370879999997</v>
      </c>
      <c r="Q10" s="38">
        <f>N10+P10</f>
        <v>5.1372921599999994</v>
      </c>
      <c r="R10" s="41">
        <f>Q10/$J$12</f>
        <v>4.526248599118942E-2</v>
      </c>
      <c r="S10" s="42"/>
      <c r="T10" s="41"/>
    </row>
    <row r="12" spans="1:20" ht="18.75" x14ac:dyDescent="0.3">
      <c r="C12" s="70" t="s">
        <v>98</v>
      </c>
      <c r="D12" s="71">
        <f>SUM(D2:D10)</f>
        <v>146889.89999999997</v>
      </c>
      <c r="E12" s="72"/>
      <c r="F12" s="72"/>
      <c r="G12" s="73"/>
      <c r="H12" s="72"/>
      <c r="I12" s="37" t="s">
        <v>99</v>
      </c>
      <c r="J12" s="71">
        <f>SUM(J2:J10)/1000</f>
        <v>113.5</v>
      </c>
      <c r="L12" s="74">
        <f>SUM(L2:L10)</f>
        <v>13664.2860576</v>
      </c>
      <c r="M12" s="74">
        <f>SUM(M2:M10)</f>
        <v>1353.7373183999996</v>
      </c>
      <c r="N12" s="74">
        <f>SUM(N2:N10)</f>
        <v>656.29751193600009</v>
      </c>
      <c r="O12" s="74">
        <f>SUM(O2:O10)</f>
        <v>4331.9594188800002</v>
      </c>
      <c r="P12" s="74">
        <f>SUM(P2:P10)</f>
        <v>387.812166144</v>
      </c>
      <c r="Q12" s="74">
        <f>SUM(Q2:Q10)</f>
        <v>1044.1096780800001</v>
      </c>
      <c r="R12" s="75">
        <f>Q12/$J12</f>
        <v>9.1992042121585911</v>
      </c>
      <c r="S12" s="74">
        <f>SUM(S2:S3)</f>
        <v>0</v>
      </c>
      <c r="T12" s="76">
        <f>S12/$J12</f>
        <v>0</v>
      </c>
    </row>
    <row r="15" spans="1:20" x14ac:dyDescent="0.25">
      <c r="D15" s="42"/>
      <c r="E15" s="42"/>
      <c r="Q15" s="78" t="s">
        <v>100</v>
      </c>
      <c r="R15" s="78" t="s">
        <v>101</v>
      </c>
    </row>
    <row r="33" spans="7:8" x14ac:dyDescent="0.25">
      <c r="G33"/>
      <c r="H33" s="7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E066BB9B0E045B4045F46E6DA4FBB" ma:contentTypeVersion="18" ma:contentTypeDescription="Create a new document." ma:contentTypeScope="" ma:versionID="0f41dcdf91fc7d7d121968f512cd3cbe">
  <xsd:schema xmlns:xsd="http://www.w3.org/2001/XMLSchema" xmlns:xs="http://www.w3.org/2001/XMLSchema" xmlns:p="http://schemas.microsoft.com/office/2006/metadata/properties" xmlns:ns2="2c01e033-d34a-412d-840b-92cfd40fe4b5" xmlns:ns3="7db6dd1b-4037-48d3-9f1e-34c4ae4f10ec" targetNamespace="http://schemas.microsoft.com/office/2006/metadata/properties" ma:root="true" ma:fieldsID="21f2357640299a2c99142a8c8960adfe" ns2:_="" ns3:_="">
    <xsd:import namespace="2c01e033-d34a-412d-840b-92cfd40fe4b5"/>
    <xsd:import namespace="7db6dd1b-4037-48d3-9f1e-34c4ae4f1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e033-d34a-412d-840b-92cfd40fe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797c51-7666-4bce-a03c-ebbf52ba6c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dd1b-4037-48d3-9f1e-34c4ae4f1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73c8de-52c5-40b3-81b9-a216da1cda62}" ma:internalName="TaxCatchAll" ma:showField="CatchAllData" ma:web="7db6dd1b-4037-48d3-9f1e-34c4ae4f1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b6dd1b-4037-48d3-9f1e-34c4ae4f10ec" xsi:nil="true"/>
    <lcf76f155ced4ddcb4097134ff3c332f xmlns="2c01e033-d34a-412d-840b-92cfd40fe4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C7271B-16FA-47D0-B854-BE3818BD3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1FA18E-CF81-43DC-BD41-08C539A48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e033-d34a-412d-840b-92cfd40fe4b5"/>
    <ds:schemaRef ds:uri="7db6dd1b-4037-48d3-9f1e-34c4ae4f1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9B3A0C-8E7A-459D-869A-B794D3B1124E}">
  <ds:schemaRefs>
    <ds:schemaRef ds:uri="http://schemas.microsoft.com/office/2006/metadata/properties"/>
    <ds:schemaRef ds:uri="http://schemas.microsoft.com/office/infopath/2007/PartnerControls"/>
    <ds:schemaRef ds:uri="92ba2f2f-123a-48e2-829d-3dc9e2c280c8"/>
    <ds:schemaRef ds:uri="ca812a3d-7d87-4a51-be42-8c749203f031"/>
    <ds:schemaRef ds:uri="7db6dd1b-4037-48d3-9f1e-34c4ae4f10ec"/>
    <ds:schemaRef ds:uri="2c01e033-d34a-412d-840b-92cfd40fe4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Útstreymi</vt:lpstr>
      <vt:lpstr>Fjallalax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Silja Baldvinsdóttir</dc:creator>
  <cp:keywords/>
  <dc:description/>
  <cp:lastModifiedBy>Silja Baldvinsdóttir</cp:lastModifiedBy>
  <cp:revision/>
  <dcterms:created xsi:type="dcterms:W3CDTF">2023-06-28T09:01:55Z</dcterms:created>
  <dcterms:modified xsi:type="dcterms:W3CDTF">2024-05-02T11:14:45Z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0x0101006A7EB0C02F866248B847DBEB7DC02AF2</vt:lpwstr>
  </property>
  <property fmtid="{D5CDD505-2E9C-101B-9397-08002B2CF9AE}" pid="3" name="MediaServiceImageTags">
    <vt:lpwstr/>
  </property>
</Properties>
</file>