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Ex1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2.xml" ContentType="application/vnd.openxmlformats-officedocument.themeOverride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CBFDBC76-A2C6-41CE-9290-8EBA2AAC046D}" xr6:coauthVersionLast="46" xr6:coauthVersionMax="46" xr10:uidLastSave="{00000000-0000-0000-0000-000000000000}"/>
  <bookViews>
    <workbookView xWindow="-28920" yWindow="-120" windowWidth="29040" windowHeight="15840" activeTab="2" xr2:uid="{00000000-000D-0000-FFFF-FFFF00000000}"/>
  </bookViews>
  <sheets>
    <sheet name="Upplýsingar um skjalið" sheetId="4" r:id="rId1"/>
    <sheet name="Losunar skipt eftir geirum" sheetId="1" r:id="rId2"/>
    <sheet name="Losun skipt eftir skuldbind." sheetId="2" r:id="rId3"/>
  </sheets>
  <definedNames>
    <definedName name="_xlchart.v1.0" hidden="1">'Losun skipt eftir skuldbind.'!$B$77:$B$85</definedName>
    <definedName name="_xlchart.v1.1" hidden="1">'Losun skipt eftir skuldbind.'!$T$77:$T$85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0" i="2" l="1"/>
  <c r="U48" i="2"/>
  <c r="V50" i="2"/>
  <c r="U47" i="2"/>
  <c r="V49" i="2"/>
  <c r="S51" i="2"/>
  <c r="T50" i="2" s="1"/>
  <c r="U49" i="2"/>
  <c r="V47" i="2"/>
  <c r="V48" i="2"/>
  <c r="T48" i="2" l="1"/>
  <c r="T51" i="2"/>
  <c r="T47" i="2"/>
  <c r="T49" i="2"/>
  <c r="AC18" i="2" l="1"/>
  <c r="AC17" i="2"/>
  <c r="AC19" i="2"/>
  <c r="AD17" i="2"/>
  <c r="AD18" i="2"/>
  <c r="AD19" i="2"/>
  <c r="S82" i="2" l="1"/>
  <c r="T82" i="2" s="1"/>
  <c r="S79" i="2"/>
  <c r="T79" i="2" s="1"/>
  <c r="S83" i="2"/>
  <c r="T83" i="2" s="1"/>
  <c r="S77" i="2"/>
  <c r="S81" i="2"/>
  <c r="T81" i="2" s="1"/>
  <c r="T77" i="2"/>
  <c r="AK131" i="1"/>
  <c r="D132" i="1"/>
  <c r="AB132" i="1"/>
  <c r="AJ131" i="1"/>
  <c r="AK130" i="1"/>
  <c r="AJ103" i="1"/>
  <c r="AH105" i="1"/>
  <c r="AB105" i="1"/>
  <c r="T105" i="1"/>
  <c r="L105" i="1"/>
  <c r="AK104" i="1"/>
  <c r="D105" i="1"/>
  <c r="J105" i="1"/>
  <c r="AJ102" i="1"/>
  <c r="AG105" i="1"/>
  <c r="Y105" i="1"/>
  <c r="Q105" i="1"/>
  <c r="I105" i="1"/>
  <c r="AI102" i="1"/>
  <c r="AF105" i="1"/>
  <c r="X105" i="1"/>
  <c r="P105" i="1"/>
  <c r="H105" i="1"/>
  <c r="M105" i="1"/>
  <c r="E105" i="1"/>
  <c r="AJ104" i="1"/>
  <c r="AE105" i="1"/>
  <c r="W105" i="1"/>
  <c r="O105" i="1"/>
  <c r="G105" i="1"/>
  <c r="AI103" i="1"/>
  <c r="AJ106" i="1"/>
  <c r="AD105" i="1"/>
  <c r="V105" i="1"/>
  <c r="N105" i="1"/>
  <c r="F105" i="1"/>
  <c r="AK102" i="1"/>
  <c r="AC105" i="1"/>
  <c r="U105" i="1"/>
  <c r="AI104" i="1"/>
  <c r="AI106" i="1"/>
  <c r="AA105" i="1"/>
  <c r="S105" i="1"/>
  <c r="K105" i="1"/>
  <c r="AK103" i="1"/>
  <c r="Z105" i="1"/>
  <c r="R105" i="1"/>
  <c r="AK106" i="1"/>
  <c r="AK79" i="1"/>
  <c r="AJ79" i="1"/>
  <c r="AK78" i="1"/>
  <c r="AJ78" i="1"/>
  <c r="AK77" i="1"/>
  <c r="AJ77" i="1"/>
  <c r="AK44" i="1"/>
  <c r="AJ49" i="1"/>
  <c r="AJ44" i="1"/>
  <c r="AK49" i="1"/>
  <c r="AJ128" i="1" l="1"/>
  <c r="S80" i="2"/>
  <c r="Z132" i="1"/>
  <c r="AK129" i="1"/>
  <c r="F132" i="1"/>
  <c r="W132" i="1"/>
  <c r="AC132" i="1"/>
  <c r="AH132" i="1"/>
  <c r="AI128" i="1" s="1"/>
  <c r="N132" i="1"/>
  <c r="AE132" i="1"/>
  <c r="E132" i="1"/>
  <c r="V132" i="1"/>
  <c r="H132" i="1"/>
  <c r="K132" i="1"/>
  <c r="Q132" i="1"/>
  <c r="AG132" i="1"/>
  <c r="J132" i="1"/>
  <c r="X132" i="1"/>
  <c r="Y132" i="1"/>
  <c r="M132" i="1"/>
  <c r="AD132" i="1"/>
  <c r="G132" i="1"/>
  <c r="S132" i="1"/>
  <c r="L132" i="1"/>
  <c r="R132" i="1"/>
  <c r="U132" i="1"/>
  <c r="I132" i="1"/>
  <c r="O132" i="1"/>
  <c r="AA132" i="1"/>
  <c r="T132" i="1"/>
  <c r="AK128" i="1"/>
  <c r="AJ130" i="1"/>
  <c r="P132" i="1"/>
  <c r="AF132" i="1"/>
  <c r="AK105" i="1"/>
  <c r="AI105" i="1"/>
  <c r="AJ105" i="1"/>
  <c r="T80" i="2" l="1"/>
  <c r="AI130" i="1"/>
  <c r="AK132" i="1"/>
  <c r="AJ132" i="1"/>
  <c r="AI131" i="1"/>
  <c r="AI129" i="1"/>
  <c r="AI132" i="1"/>
  <c r="AK18" i="1" l="1"/>
  <c r="AJ18" i="1"/>
  <c r="AJ17" i="1"/>
  <c r="AK17" i="1"/>
  <c r="S78" i="2" l="1"/>
  <c r="T78" i="2" s="1"/>
  <c r="S84" i="2" l="1"/>
  <c r="S85" i="2"/>
  <c r="T85" i="2" s="1"/>
  <c r="T84" i="2"/>
  <c r="AJ47" i="1"/>
  <c r="AK47" i="1"/>
  <c r="S86" i="2" l="1"/>
  <c r="AK46" i="1" l="1"/>
  <c r="AK45" i="1"/>
  <c r="AK43" i="1" l="1"/>
  <c r="AJ43" i="1" l="1"/>
  <c r="AJ46" i="1"/>
  <c r="AJ45" i="1"/>
  <c r="AJ75" i="1" l="1"/>
  <c r="AK48" i="1" l="1"/>
  <c r="AJ48" i="1"/>
  <c r="AJ15" i="1" l="1"/>
  <c r="AK15" i="1"/>
  <c r="AH51" i="1"/>
  <c r="AI50" i="1" s="1"/>
  <c r="AJ50" i="1"/>
  <c r="AK50" i="1"/>
  <c r="AI46" i="1" l="1"/>
  <c r="AI44" i="1"/>
  <c r="AI51" i="1"/>
  <c r="AI49" i="1"/>
  <c r="AI43" i="1"/>
  <c r="AI45" i="1"/>
  <c r="AI47" i="1"/>
  <c r="AI48" i="1"/>
  <c r="AK76" i="1" l="1"/>
  <c r="AJ76" i="1"/>
  <c r="AH80" i="1" l="1"/>
  <c r="AI74" i="1" s="1"/>
  <c r="AK74" i="1"/>
  <c r="AJ74" i="1"/>
  <c r="AI78" i="1" l="1"/>
  <c r="AI79" i="1"/>
  <c r="AI80" i="1"/>
  <c r="AI77" i="1"/>
  <c r="AI75" i="1"/>
  <c r="AI76" i="1"/>
  <c r="AK16" i="1" l="1"/>
  <c r="AJ16" i="1"/>
  <c r="AH19" i="1"/>
  <c r="AI16" i="1" s="1"/>
  <c r="AI17" i="1" l="1"/>
  <c r="AI19" i="1"/>
  <c r="AI18" i="1"/>
  <c r="AI15" i="1"/>
  <c r="D78" i="2" l="1"/>
  <c r="U78" i="2" s="1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D77" i="2"/>
  <c r="U77" i="2" s="1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D84" i="2"/>
  <c r="U84" i="2" s="1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V84" i="2" s="1"/>
  <c r="Q82" i="2"/>
  <c r="R80" i="2" l="1"/>
  <c r="V80" i="2" s="1"/>
  <c r="Q80" i="2"/>
  <c r="R83" i="2"/>
  <c r="V83" i="2" s="1"/>
  <c r="R79" i="2"/>
  <c r="V79" i="2" s="1"/>
  <c r="Q83" i="2"/>
  <c r="Q79" i="2"/>
  <c r="R78" i="2"/>
  <c r="V78" i="2" s="1"/>
  <c r="R77" i="2"/>
  <c r="V77" i="2" s="1"/>
  <c r="R82" i="2"/>
  <c r="V82" i="2" s="1"/>
  <c r="D82" i="2" l="1"/>
  <c r="U82" i="2" s="1"/>
  <c r="E82" i="2"/>
  <c r="F82" i="2"/>
  <c r="G82" i="2"/>
  <c r="H82" i="2"/>
  <c r="I82" i="2"/>
  <c r="J82" i="2"/>
  <c r="K82" i="2"/>
  <c r="L82" i="2"/>
  <c r="M82" i="2"/>
  <c r="N82" i="2"/>
  <c r="O82" i="2"/>
  <c r="P82" i="2"/>
  <c r="D80" i="2" l="1"/>
  <c r="U80" i="2" s="1"/>
  <c r="E80" i="2"/>
  <c r="F80" i="2"/>
  <c r="G80" i="2"/>
  <c r="H80" i="2"/>
  <c r="I80" i="2"/>
  <c r="J80" i="2"/>
  <c r="K80" i="2"/>
  <c r="L80" i="2"/>
  <c r="M80" i="2"/>
  <c r="N80" i="2"/>
  <c r="O80" i="2"/>
  <c r="P80" i="2"/>
  <c r="D79" i="2"/>
  <c r="U79" i="2" s="1"/>
  <c r="E79" i="2"/>
  <c r="F79" i="2"/>
  <c r="G79" i="2"/>
  <c r="H79" i="2"/>
  <c r="I79" i="2"/>
  <c r="J79" i="2"/>
  <c r="K79" i="2"/>
  <c r="L79" i="2"/>
  <c r="M79" i="2"/>
  <c r="N79" i="2"/>
  <c r="O79" i="2"/>
  <c r="P79" i="2"/>
  <c r="D83" i="2"/>
  <c r="U83" i="2" s="1"/>
  <c r="E83" i="2"/>
  <c r="F83" i="2"/>
  <c r="G83" i="2"/>
  <c r="H83" i="2"/>
  <c r="I83" i="2"/>
  <c r="J83" i="2"/>
  <c r="K83" i="2"/>
  <c r="L83" i="2"/>
  <c r="M83" i="2"/>
  <c r="N83" i="2"/>
  <c r="O83" i="2"/>
  <c r="P83" i="2"/>
  <c r="L81" i="2" l="1"/>
  <c r="AA80" i="1" l="1"/>
  <c r="K80" i="1"/>
  <c r="K81" i="2"/>
  <c r="D80" i="1"/>
  <c r="M80" i="1"/>
  <c r="G80" i="1"/>
  <c r="D81" i="2"/>
  <c r="U81" i="2" s="1"/>
  <c r="N80" i="1"/>
  <c r="P80" i="1"/>
  <c r="AJ80" i="1" l="1"/>
  <c r="Q80" i="1"/>
  <c r="AD80" i="1"/>
  <c r="O81" i="2"/>
  <c r="AE80" i="1"/>
  <c r="P81" i="2"/>
  <c r="AG80" i="1"/>
  <c r="AK80" i="1" s="1"/>
  <c r="R81" i="2"/>
  <c r="V81" i="2" s="1"/>
  <c r="Y80" i="1"/>
  <c r="J81" i="2"/>
  <c r="Z80" i="1"/>
  <c r="S80" i="1"/>
  <c r="E80" i="1"/>
  <c r="H80" i="1"/>
  <c r="L80" i="1"/>
  <c r="J80" i="1"/>
  <c r="O80" i="1"/>
  <c r="F80" i="1"/>
  <c r="I80" i="1"/>
  <c r="R80" i="1"/>
  <c r="AB80" i="1" l="1"/>
  <c r="M81" i="2"/>
  <c r="W80" i="1"/>
  <c r="H81" i="2"/>
  <c r="V80" i="1"/>
  <c r="G81" i="2"/>
  <c r="Q81" i="2"/>
  <c r="T80" i="1"/>
  <c r="E81" i="2"/>
  <c r="X80" i="1"/>
  <c r="I81" i="2"/>
  <c r="AF80" i="1"/>
  <c r="AC80" i="1" l="1"/>
  <c r="N81" i="2"/>
  <c r="U80" i="1"/>
  <c r="F81" i="2"/>
  <c r="AF51" i="1" l="1"/>
  <c r="AE51" i="1"/>
  <c r="AD51" i="1"/>
  <c r="V51" i="1"/>
  <c r="V19" i="1" l="1"/>
  <c r="P20" i="2" s="1"/>
  <c r="AE19" i="1"/>
  <c r="Y20" i="2" s="1"/>
  <c r="AD19" i="1"/>
  <c r="X20" i="2" s="1"/>
  <c r="P51" i="1"/>
  <c r="AC51" i="1"/>
  <c r="R51" i="1"/>
  <c r="Y51" i="1"/>
  <c r="U51" i="1"/>
  <c r="X51" i="1"/>
  <c r="T51" i="1"/>
  <c r="AB51" i="1"/>
  <c r="AG51" i="1"/>
  <c r="AK51" i="1" s="1"/>
  <c r="Z51" i="1"/>
  <c r="Q51" i="1"/>
  <c r="S51" i="1"/>
  <c r="W51" i="1"/>
  <c r="AA51" i="1"/>
  <c r="Z19" i="1" l="1"/>
  <c r="T20" i="2" s="1"/>
  <c r="AC19" i="1"/>
  <c r="W20" i="2" s="1"/>
  <c r="T19" i="1"/>
  <c r="N20" i="2" s="1"/>
  <c r="W19" i="1"/>
  <c r="Q20" i="2" s="1"/>
  <c r="AG19" i="1"/>
  <c r="S19" i="1"/>
  <c r="M20" i="2" s="1"/>
  <c r="AB19" i="1"/>
  <c r="V20" i="2" s="1"/>
  <c r="AF19" i="1"/>
  <c r="Z20" i="2" s="1"/>
  <c r="Q19" i="1"/>
  <c r="Y19" i="1"/>
  <c r="S20" i="2" s="1"/>
  <c r="P19" i="1"/>
  <c r="X19" i="1"/>
  <c r="R20" i="2" s="1"/>
  <c r="U19" i="1"/>
  <c r="O20" i="2" s="1"/>
  <c r="R19" i="1"/>
  <c r="AA19" i="1"/>
  <c r="U20" i="2" s="1"/>
  <c r="O51" i="1"/>
  <c r="N51" i="1"/>
  <c r="L20" i="2" l="1"/>
  <c r="AA20" i="2"/>
  <c r="AK19" i="1"/>
  <c r="O19" i="1"/>
  <c r="N19" i="1"/>
  <c r="M51" i="1"/>
  <c r="AD20" i="2" l="1"/>
  <c r="AC20" i="2"/>
  <c r="AB19" i="2"/>
  <c r="AB18" i="2"/>
  <c r="AB17" i="2"/>
  <c r="M19" i="1"/>
  <c r="L51" i="1"/>
  <c r="L19" i="1" l="1"/>
  <c r="K51" i="1" l="1"/>
  <c r="J51" i="1"/>
  <c r="K19" i="1" l="1"/>
  <c r="J19" i="1"/>
  <c r="I51" i="1"/>
  <c r="I19" i="1" l="1"/>
  <c r="H51" i="1"/>
  <c r="H19" i="1" l="1"/>
  <c r="G51" i="1"/>
  <c r="G19" i="1" l="1"/>
  <c r="F51" i="1"/>
  <c r="F19" i="1" l="1"/>
  <c r="E51" i="1"/>
  <c r="E19" i="1" l="1"/>
  <c r="D51" i="1" l="1"/>
  <c r="AJ51" i="1" s="1"/>
  <c r="D19" i="1" l="1"/>
  <c r="AJ19" i="1" s="1"/>
  <c r="Q51" i="2" l="1"/>
  <c r="Q85" i="2" l="1"/>
  <c r="Q86" i="2" s="1"/>
  <c r="R51" i="2" l="1"/>
  <c r="V51" i="2" s="1"/>
  <c r="R85" i="2" l="1"/>
  <c r="V85" i="2" s="1"/>
  <c r="R86" i="2" l="1"/>
  <c r="V86" i="2" s="1"/>
  <c r="T86" i="2" l="1"/>
  <c r="N51" i="2" l="1"/>
  <c r="M51" i="2"/>
  <c r="M85" i="2" s="1"/>
  <c r="I51" i="2"/>
  <c r="O51" i="2"/>
  <c r="G51" i="2"/>
  <c r="K51" i="2"/>
  <c r="E51" i="2"/>
  <c r="F51" i="2"/>
  <c r="H51" i="2"/>
  <c r="L51" i="2"/>
  <c r="P51" i="2"/>
  <c r="I85" i="2" l="1"/>
  <c r="I86" i="2" s="1"/>
  <c r="G85" i="2"/>
  <c r="G86" i="2" s="1"/>
  <c r="J51" i="2"/>
  <c r="L85" i="2"/>
  <c r="L86" i="2" s="1"/>
  <c r="D51" i="2"/>
  <c r="M86" i="2"/>
  <c r="F85" i="2"/>
  <c r="F86" i="2" s="1"/>
  <c r="N85" i="2"/>
  <c r="N86" i="2" s="1"/>
  <c r="P85" i="2"/>
  <c r="P86" i="2" s="1"/>
  <c r="H85" i="2"/>
  <c r="H86" i="2" s="1"/>
  <c r="E85" i="2"/>
  <c r="E86" i="2" s="1"/>
  <c r="O85" i="2"/>
  <c r="O86" i="2" s="1"/>
  <c r="K85" i="2"/>
  <c r="K86" i="2" s="1"/>
  <c r="AC171" i="2" l="1"/>
  <c r="U51" i="2"/>
  <c r="J85" i="2"/>
  <c r="J86" i="2" s="1"/>
  <c r="D85" i="2"/>
  <c r="U85" i="2" s="1"/>
  <c r="D86" i="2" l="1"/>
  <c r="U86" i="2" s="1"/>
  <c r="AB20" i="2" l="1"/>
</calcChain>
</file>

<file path=xl/sharedStrings.xml><?xml version="1.0" encoding="utf-8"?>
<sst xmlns="http://schemas.openxmlformats.org/spreadsheetml/2006/main" count="163" uniqueCount="72">
  <si>
    <t>Fiskiskip</t>
  </si>
  <si>
    <t>Vegasamgöngur</t>
  </si>
  <si>
    <t>Jarðvarmavirkjanir</t>
  </si>
  <si>
    <t>Annað</t>
  </si>
  <si>
    <t>Samtals</t>
  </si>
  <si>
    <t>ORKA</t>
  </si>
  <si>
    <t>Steinefnaiðnaður</t>
  </si>
  <si>
    <t>Efnaiðnaður</t>
  </si>
  <si>
    <t>Málmiðnaður</t>
  </si>
  <si>
    <t>Leysiefni</t>
  </si>
  <si>
    <t>Landbúnaður</t>
  </si>
  <si>
    <t>Iðragerjun</t>
  </si>
  <si>
    <t>Meðhöndlun húsdýraáburðar</t>
  </si>
  <si>
    <t>Nytjajarðvegur</t>
  </si>
  <si>
    <t>Áburður</t>
  </si>
  <si>
    <t>Úrgangur</t>
  </si>
  <si>
    <t>Meðhöndlun skólps</t>
  </si>
  <si>
    <t>Urðun úrgangs</t>
  </si>
  <si>
    <t>Jarðgerð</t>
  </si>
  <si>
    <t>Orka</t>
  </si>
  <si>
    <t>Vélar og tæki</t>
  </si>
  <si>
    <t>Efnanotkun</t>
  </si>
  <si>
    <t>Innanlandsflug</t>
  </si>
  <si>
    <t>Strandsiglingar</t>
  </si>
  <si>
    <t>(þús. tonn)</t>
  </si>
  <si>
    <t>IÐNAÐUR</t>
  </si>
  <si>
    <t>LANDBÚNAÐUR</t>
  </si>
  <si>
    <t>ÚGANGUR</t>
  </si>
  <si>
    <t>Á ekki við*</t>
  </si>
  <si>
    <t>Iðnaður og efnanotkun</t>
  </si>
  <si>
    <t>Losun skipt eftir flokkum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</si>
  <si>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íg.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</si>
  <si>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íg.</t>
    </r>
  </si>
  <si>
    <t>F-gös (m.a. kælimiðlar)</t>
  </si>
  <si>
    <t>Breyting frá 1990</t>
  </si>
  <si>
    <t>Breyting frá fyrra ári</t>
  </si>
  <si>
    <t>Brennsla og opinn bruni</t>
  </si>
  <si>
    <t>Eldsneytisbruni vegna iðnaðar</t>
  </si>
  <si>
    <t>Nánari skipting</t>
  </si>
  <si>
    <t>Kælibúnaður (F-gös)</t>
  </si>
  <si>
    <t>Markmið BÁS</t>
  </si>
  <si>
    <t>ETS - staðbundinn iðnaður</t>
  </si>
  <si>
    <t>Breyting frá 2005</t>
  </si>
  <si>
    <t>Losun gróðurhúsalofttegunda skipt eftir skuldbindingum (án landnotkunar og skógræktar)</t>
  </si>
  <si>
    <t>Losun (án landnotkunar og skógræktar - LULUCF, alþjóðaflugs og alþjóðasiglinga)</t>
  </si>
  <si>
    <t>CO2 íg.</t>
  </si>
  <si>
    <t>Innlandsflug**</t>
  </si>
  <si>
    <t>**Losun frá innanlandsflugi er að hluta innan ETS</t>
  </si>
  <si>
    <t>Orka***</t>
  </si>
  <si>
    <t>Iðnaður****</t>
  </si>
  <si>
    <t>*** sá hluti orku sem fellur ekki undir beina ábyrgð stjórnvalda er losun vegna eldsneytisbruna hjá fyrirtækjum sem eru hluti af viðskiptakerfi ESB og CO2 losun frá innanlandsflugi</t>
  </si>
  <si>
    <r>
      <t>**** sá hluti iðnaðar sem fellur ekki undir beina ábyrgð stjórnvalda er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og PFC losun fyrirtækja sem eru hluti af viðskiptakerfi ESB</t>
    </r>
  </si>
  <si>
    <t>Hlutfall 2020</t>
  </si>
  <si>
    <t>Hlutfall innan geira</t>
  </si>
  <si>
    <t>Fyrir árið 2005</t>
  </si>
  <si>
    <t>*Viðskiptakerfi ESB með losunarheimildir (ETS) var komið á fót árið 2005 og því er þessi skipting ekki til fyrir þann tíma</t>
  </si>
  <si>
    <t>Data based on:</t>
  </si>
  <si>
    <t>Published:</t>
  </si>
  <si>
    <t>Checks performed:</t>
  </si>
  <si>
    <t>Crosschecked by:</t>
  </si>
  <si>
    <t>Sigríður Rós Einarsdóttir, Umhverfisstofnun</t>
  </si>
  <si>
    <t>Updated by:</t>
  </si>
  <si>
    <t>Created by:</t>
  </si>
  <si>
    <t>V1</t>
  </si>
  <si>
    <t>Version nr.</t>
  </si>
  <si>
    <t>Upplýsingar um skjalið</t>
  </si>
  <si>
    <t>Rafn Helgason, Umhverfisstofnun</t>
  </si>
  <si>
    <t>6. júli. 2021 submission</t>
  </si>
  <si>
    <r>
      <rPr>
        <b/>
        <sz val="16"/>
        <color theme="1"/>
        <rFont val="Calibri"/>
        <family val="2"/>
        <scheme val="minor"/>
      </rPr>
      <t>Síðast uppfært: 6. júlí 2021</t>
    </r>
    <r>
      <rPr>
        <sz val="11"/>
        <color theme="1"/>
        <rFont val="Calibri"/>
        <family val="2"/>
        <scheme val="minor"/>
      </rPr>
      <t xml:space="preserve">
Þetta eru tölurnar eins og þær standa miða við þessa dagsetningu. Þar sem að losunarbókhaldið er í stöðugri endurskoðun með það markmið að hafa það eins nákvæmt og mögulegt er, þá geta allar þessar tölur breyst.</t>
    </r>
  </si>
  <si>
    <t>Bein ábyrgð Íslands (BÁÍ)</t>
  </si>
  <si>
    <t>Losun sem fellur undir beina ábyrgð Íslands</t>
  </si>
  <si>
    <t>Losun sem fellur undir beina ábyrgð Íslands - nánari skipting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</si>
</sst>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0.0"/>
    <numFmt numFmtId="167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</cellStyleXfs>
  <cellXfs count="159">
    <xf numFmtId="0" fontId="0" fillId="0" borderId="0" xfId="0"/>
    <xf numFmtId="9" fontId="0" fillId="0" borderId="0" xfId="1" applyFont="1"/>
    <xf numFmtId="0" fontId="2" fillId="0" borderId="0" xfId="0" applyFont="1"/>
    <xf numFmtId="2" fontId="0" fillId="0" borderId="0" xfId="0" applyNumberFormat="1"/>
    <xf numFmtId="0" fontId="4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/>
    <xf numFmtId="9" fontId="2" fillId="0" borderId="0" xfId="1" applyFont="1" applyFill="1" applyBorder="1"/>
    <xf numFmtId="2" fontId="2" fillId="0" borderId="0" xfId="0" applyNumberFormat="1" applyFont="1"/>
    <xf numFmtId="2" fontId="2" fillId="0" borderId="0" xfId="0" applyNumberFormat="1" applyFont="1" applyFill="1" applyBorder="1"/>
    <xf numFmtId="2" fontId="0" fillId="0" borderId="0" xfId="0" applyNumberFormat="1" applyFill="1"/>
    <xf numFmtId="2" fontId="2" fillId="0" borderId="0" xfId="0" applyNumberFormat="1" applyFont="1" applyFill="1"/>
    <xf numFmtId="166" fontId="0" fillId="0" borderId="0" xfId="0" applyNumberFormat="1" applyFill="1" applyBorder="1"/>
    <xf numFmtId="165" fontId="0" fillId="0" borderId="0" xfId="1" applyNumberFormat="1" applyFont="1" applyFill="1" applyBorder="1"/>
    <xf numFmtId="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166" fontId="2" fillId="0" borderId="0" xfId="0" applyNumberFormat="1" applyFont="1" applyFill="1" applyBorder="1"/>
    <xf numFmtId="0" fontId="2" fillId="0" borderId="1" xfId="0" applyFont="1" applyBorder="1"/>
    <xf numFmtId="0" fontId="0" fillId="0" borderId="3" xfId="0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8" xfId="0" applyBorder="1"/>
    <xf numFmtId="0" fontId="2" fillId="0" borderId="0" xfId="0" applyFont="1" applyBorder="1"/>
    <xf numFmtId="1" fontId="2" fillId="0" borderId="8" xfId="0" applyNumberFormat="1" applyFont="1" applyBorder="1"/>
    <xf numFmtId="0" fontId="2" fillId="0" borderId="10" xfId="0" applyFont="1" applyFill="1" applyBorder="1"/>
    <xf numFmtId="167" fontId="0" fillId="0" borderId="0" xfId="0" applyNumberFormat="1"/>
    <xf numFmtId="164" fontId="0" fillId="0" borderId="0" xfId="0" applyNumberFormat="1"/>
    <xf numFmtId="1" fontId="0" fillId="0" borderId="4" xfId="0" applyNumberFormat="1" applyBorder="1"/>
    <xf numFmtId="1" fontId="0" fillId="0" borderId="2" xfId="0" applyNumberFormat="1" applyBorder="1"/>
    <xf numFmtId="1" fontId="2" fillId="0" borderId="9" xfId="0" applyNumberFormat="1" applyFont="1" applyBorder="1"/>
    <xf numFmtId="1" fontId="2" fillId="0" borderId="12" xfId="0" applyNumberFormat="1" applyFont="1" applyBorder="1"/>
    <xf numFmtId="0" fontId="12" fillId="0" borderId="0" xfId="0" applyFont="1"/>
    <xf numFmtId="1" fontId="0" fillId="0" borderId="3" xfId="0" applyNumberFormat="1" applyBorder="1"/>
    <xf numFmtId="1" fontId="2" fillId="0" borderId="8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11" fillId="0" borderId="11" xfId="0" applyFont="1" applyBorder="1"/>
    <xf numFmtId="0" fontId="4" fillId="0" borderId="11" xfId="0" applyFont="1" applyFill="1" applyBorder="1"/>
    <xf numFmtId="0" fontId="0" fillId="0" borderId="11" xfId="0" applyFill="1" applyBorder="1"/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Font="1" applyFill="1" applyBorder="1" applyAlignment="1"/>
    <xf numFmtId="0" fontId="0" fillId="0" borderId="3" xfId="0" applyFont="1" applyFill="1" applyBorder="1" applyAlignment="1"/>
    <xf numFmtId="0" fontId="0" fillId="0" borderId="5" xfId="0" applyFont="1" applyFill="1" applyBorder="1" applyAlignment="1"/>
    <xf numFmtId="0" fontId="2" fillId="0" borderId="13" xfId="0" applyFont="1" applyBorder="1"/>
    <xf numFmtId="0" fontId="0" fillId="0" borderId="5" xfId="0" applyBorder="1"/>
    <xf numFmtId="0" fontId="0" fillId="0" borderId="1" xfId="0" applyBorder="1"/>
    <xf numFmtId="0" fontId="5" fillId="0" borderId="0" xfId="0" applyFont="1"/>
    <xf numFmtId="0" fontId="15" fillId="0" borderId="0" xfId="0" applyFont="1" applyFill="1" applyBorder="1" applyAlignment="1"/>
    <xf numFmtId="0" fontId="15" fillId="0" borderId="0" xfId="0" applyFont="1"/>
    <xf numFmtId="0" fontId="11" fillId="0" borderId="0" xfId="0" applyFont="1" applyBorder="1"/>
    <xf numFmtId="1" fontId="0" fillId="0" borderId="0" xfId="0" applyNumberFormat="1"/>
    <xf numFmtId="165" fontId="0" fillId="0" borderId="0" xfId="1" applyNumberFormat="1" applyFont="1" applyBorder="1"/>
    <xf numFmtId="9" fontId="0" fillId="0" borderId="3" xfId="1" applyFont="1" applyFill="1" applyBorder="1"/>
    <xf numFmtId="165" fontId="0" fillId="0" borderId="3" xfId="1" applyNumberFormat="1" applyFont="1" applyFill="1" applyBorder="1"/>
    <xf numFmtId="166" fontId="0" fillId="0" borderId="3" xfId="0" applyNumberFormat="1" applyBorder="1"/>
    <xf numFmtId="9" fontId="0" fillId="0" borderId="1" xfId="1" applyFont="1" applyFill="1" applyBorder="1"/>
    <xf numFmtId="165" fontId="0" fillId="0" borderId="1" xfId="1" applyNumberFormat="1" applyFont="1" applyFill="1" applyBorder="1"/>
    <xf numFmtId="165" fontId="0" fillId="0" borderId="2" xfId="1" applyNumberFormat="1" applyFont="1" applyBorder="1"/>
    <xf numFmtId="165" fontId="0" fillId="0" borderId="4" xfId="1" applyNumberFormat="1" applyFont="1" applyBorder="1"/>
    <xf numFmtId="9" fontId="0" fillId="0" borderId="5" xfId="1" applyFont="1" applyFill="1" applyBorder="1"/>
    <xf numFmtId="165" fontId="0" fillId="0" borderId="5" xfId="1" applyNumberFormat="1" applyFont="1" applyFill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" fontId="5" fillId="0" borderId="0" xfId="0" applyNumberFormat="1" applyFont="1"/>
    <xf numFmtId="9" fontId="2" fillId="0" borderId="12" xfId="1" applyFont="1" applyFill="1" applyBorder="1"/>
    <xf numFmtId="165" fontId="2" fillId="0" borderId="12" xfId="1" applyNumberFormat="1" applyFont="1" applyFill="1" applyBorder="1"/>
    <xf numFmtId="165" fontId="2" fillId="0" borderId="12" xfId="1" applyNumberFormat="1" applyFont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5" fontId="2" fillId="0" borderId="15" xfId="1" applyNumberFormat="1" applyFont="1" applyBorder="1"/>
    <xf numFmtId="9" fontId="2" fillId="0" borderId="8" xfId="1" applyFont="1" applyFill="1" applyBorder="1"/>
    <xf numFmtId="9" fontId="0" fillId="0" borderId="13" xfId="1" applyFont="1" applyFill="1" applyBorder="1"/>
    <xf numFmtId="9" fontId="0" fillId="0" borderId="14" xfId="1" applyFont="1" applyFill="1" applyBorder="1"/>
    <xf numFmtId="165" fontId="2" fillId="0" borderId="9" xfId="1" applyNumberFormat="1" applyFont="1" applyBorder="1"/>
    <xf numFmtId="9" fontId="0" fillId="0" borderId="0" xfId="1" applyFont="1" applyBorder="1"/>
    <xf numFmtId="9" fontId="2" fillId="0" borderId="12" xfId="1" applyFont="1" applyBorder="1"/>
    <xf numFmtId="0" fontId="2" fillId="0" borderId="2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9" fontId="0" fillId="0" borderId="1" xfId="1" applyFont="1" applyBorder="1"/>
    <xf numFmtId="9" fontId="0" fillId="0" borderId="3" xfId="1" applyFont="1" applyBorder="1"/>
    <xf numFmtId="9" fontId="0" fillId="0" borderId="5" xfId="1" applyFont="1" applyBorder="1"/>
    <xf numFmtId="9" fontId="0" fillId="0" borderId="1" xfId="1" applyNumberFormat="1" applyFont="1" applyFill="1" applyBorder="1"/>
    <xf numFmtId="9" fontId="0" fillId="0" borderId="3" xfId="1" applyNumberFormat="1" applyFont="1" applyFill="1" applyBorder="1"/>
    <xf numFmtId="9" fontId="0" fillId="0" borderId="5" xfId="1" applyNumberFormat="1" applyFont="1" applyFill="1" applyBorder="1"/>
    <xf numFmtId="9" fontId="0" fillId="0" borderId="13" xfId="1" applyNumberFormat="1" applyFont="1" applyBorder="1"/>
    <xf numFmtId="9" fontId="0" fillId="0" borderId="14" xfId="1" applyNumberFormat="1" applyFont="1" applyBorder="1"/>
    <xf numFmtId="9" fontId="0" fillId="0" borderId="15" xfId="1" applyNumberFormat="1" applyFont="1" applyBorder="1"/>
    <xf numFmtId="9" fontId="2" fillId="0" borderId="15" xfId="1" applyNumberFormat="1" applyFont="1" applyBorder="1"/>
    <xf numFmtId="9" fontId="0" fillId="0" borderId="13" xfId="1" applyNumberFormat="1" applyFont="1" applyFill="1" applyBorder="1"/>
    <xf numFmtId="9" fontId="0" fillId="0" borderId="2" xfId="1" applyNumberFormat="1" applyFont="1" applyBorder="1"/>
    <xf numFmtId="9" fontId="0" fillId="0" borderId="14" xfId="1" applyNumberFormat="1" applyFont="1" applyFill="1" applyBorder="1"/>
    <xf numFmtId="9" fontId="0" fillId="0" borderId="4" xfId="1" applyNumberFormat="1" applyFont="1" applyBorder="1"/>
    <xf numFmtId="9" fontId="0" fillId="0" borderId="15" xfId="1" applyNumberFormat="1" applyFont="1" applyFill="1" applyBorder="1"/>
    <xf numFmtId="9" fontId="0" fillId="0" borderId="6" xfId="1" applyNumberFormat="1" applyFont="1" applyBorder="1"/>
    <xf numFmtId="9" fontId="2" fillId="0" borderId="5" xfId="1" applyNumberFormat="1" applyFont="1" applyFill="1" applyBorder="1"/>
    <xf numFmtId="1" fontId="0" fillId="0" borderId="7" xfId="0" applyNumberFormat="1" applyBorder="1"/>
    <xf numFmtId="0" fontId="0" fillId="0" borderId="0" xfId="0" applyFont="1"/>
    <xf numFmtId="0" fontId="2" fillId="0" borderId="8" xfId="0" applyFont="1" applyFill="1" applyBorder="1"/>
    <xf numFmtId="0" fontId="2" fillId="0" borderId="9" xfId="0" applyFont="1" applyFill="1" applyBorder="1"/>
    <xf numFmtId="9" fontId="2" fillId="0" borderId="15" xfId="1" applyNumberFormat="1" applyFont="1" applyFill="1" applyBorder="1"/>
    <xf numFmtId="0" fontId="2" fillId="0" borderId="15" xfId="0" applyFont="1" applyFill="1" applyBorder="1" applyAlignment="1">
      <alignment horizontal="right"/>
    </xf>
    <xf numFmtId="0" fontId="2" fillId="0" borderId="12" xfId="0" applyFont="1" applyBorder="1"/>
    <xf numFmtId="0" fontId="2" fillId="0" borderId="1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2" fillId="0" borderId="7" xfId="0" applyFont="1" applyFill="1" applyBorder="1" applyAlignment="1"/>
    <xf numFmtId="0" fontId="17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165" fontId="0" fillId="0" borderId="2" xfId="1" applyNumberFormat="1" applyFont="1" applyFill="1" applyBorder="1"/>
    <xf numFmtId="165" fontId="0" fillId="0" borderId="4" xfId="1" applyNumberFormat="1" applyFont="1" applyFill="1" applyBorder="1"/>
    <xf numFmtId="9" fontId="2" fillId="0" borderId="15" xfId="1" applyFont="1" applyFill="1" applyBorder="1"/>
    <xf numFmtId="9" fontId="0" fillId="0" borderId="15" xfId="1" applyFont="1" applyFill="1" applyBorder="1"/>
    <xf numFmtId="1" fontId="0" fillId="0" borderId="0" xfId="0" applyNumberFormat="1" applyBorder="1"/>
    <xf numFmtId="9" fontId="2" fillId="0" borderId="15" xfId="1" applyFont="1" applyBorder="1"/>
    <xf numFmtId="0" fontId="20" fillId="3" borderId="18" xfId="0" applyFont="1" applyFill="1" applyBorder="1"/>
    <xf numFmtId="0" fontId="20" fillId="3" borderId="20" xfId="0" applyFont="1" applyFill="1" applyBorder="1"/>
    <xf numFmtId="0" fontId="20" fillId="3" borderId="22" xfId="0" applyFont="1" applyFill="1" applyBorder="1" applyAlignment="1">
      <alignment vertical="center"/>
    </xf>
    <xf numFmtId="0" fontId="20" fillId="3" borderId="25" xfId="0" applyFont="1" applyFill="1" applyBorder="1"/>
    <xf numFmtId="0" fontId="11" fillId="0" borderId="0" xfId="0" applyFont="1"/>
    <xf numFmtId="0" fontId="21" fillId="2" borderId="12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9" fillId="2" borderId="17" xfId="3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4" xfId="2" xr:uid="{00000000-0005-0000-0000-000001000000}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7FFB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73279624034911"/>
          <c:y val="5.0925925925925923E-2"/>
          <c:w val="0.86081973816717017"/>
          <c:h val="0.65472878390201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geirum'!$B$43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geirum'!$D$43:$AH$43</c:f>
              <c:numCache>
                <c:formatCode>0</c:formatCode>
                <c:ptCount val="31"/>
                <c:pt idx="0">
                  <c:v>764.5949775726167</c:v>
                </c:pt>
                <c:pt idx="1">
                  <c:v>742.25524258235339</c:v>
                </c:pt>
                <c:pt idx="2">
                  <c:v>821.87845501313666</c:v>
                </c:pt>
                <c:pt idx="3">
                  <c:v>879.9174615110536</c:v>
                </c:pt>
                <c:pt idx="4">
                  <c:v>863.08666228103664</c:v>
                </c:pt>
                <c:pt idx="5">
                  <c:v>926.37157469273347</c:v>
                </c:pt>
                <c:pt idx="6">
                  <c:v>946.97815867179997</c:v>
                </c:pt>
                <c:pt idx="7">
                  <c:v>933.58450965719987</c:v>
                </c:pt>
                <c:pt idx="8">
                  <c:v>918.81732165313326</c:v>
                </c:pt>
                <c:pt idx="9">
                  <c:v>902.14800056113347</c:v>
                </c:pt>
                <c:pt idx="10">
                  <c:v>896.85283697813327</c:v>
                </c:pt>
                <c:pt idx="11">
                  <c:v>739.67152474453349</c:v>
                </c:pt>
                <c:pt idx="12">
                  <c:v>838.46677732593344</c:v>
                </c:pt>
                <c:pt idx="13">
                  <c:v>805.40488379039994</c:v>
                </c:pt>
                <c:pt idx="14">
                  <c:v>827.01536204219997</c:v>
                </c:pt>
                <c:pt idx="15">
                  <c:v>746.37203787946657</c:v>
                </c:pt>
                <c:pt idx="16">
                  <c:v>679.73810647813332</c:v>
                </c:pt>
                <c:pt idx="17">
                  <c:v>772.52190028866676</c:v>
                </c:pt>
                <c:pt idx="18">
                  <c:v>710.09902904226669</c:v>
                </c:pt>
                <c:pt idx="19">
                  <c:v>766.30168165406678</c:v>
                </c:pt>
                <c:pt idx="20">
                  <c:v>729.89050061339992</c:v>
                </c:pt>
                <c:pt idx="21">
                  <c:v>660.23743879466667</c:v>
                </c:pt>
                <c:pt idx="22">
                  <c:v>654.44368915326675</c:v>
                </c:pt>
                <c:pt idx="23">
                  <c:v>617.51666730686668</c:v>
                </c:pt>
                <c:pt idx="24">
                  <c:v>608.87957935694669</c:v>
                </c:pt>
                <c:pt idx="25">
                  <c:v>624.19013463029341</c:v>
                </c:pt>
                <c:pt idx="26">
                  <c:v>521.49772702248799</c:v>
                </c:pt>
                <c:pt idx="27">
                  <c:v>534.06572982284513</c:v>
                </c:pt>
                <c:pt idx="28">
                  <c:v>551.73162428879994</c:v>
                </c:pt>
                <c:pt idx="29">
                  <c:v>522.17989003508023</c:v>
                </c:pt>
                <c:pt idx="30">
                  <c:v>508.25276887737698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5-43E0-8F2D-A1DC8A535F29}"/>
            </c:ext>
          </c:extLst>
        </c:ser>
        <c:ser>
          <c:idx val="1"/>
          <c:order val="1"/>
          <c:tx>
            <c:strRef>
              <c:f>'Losunar skipt eftir geirum'!$B$44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geirum'!$D$44:$AH$44</c:f>
              <c:numCache>
                <c:formatCode>0</c:formatCode>
                <c:ptCount val="31"/>
                <c:pt idx="0">
                  <c:v>522.58465042511796</c:v>
                </c:pt>
                <c:pt idx="1">
                  <c:v>540.78468342079145</c:v>
                </c:pt>
                <c:pt idx="2">
                  <c:v>555.09219894114506</c:v>
                </c:pt>
                <c:pt idx="3">
                  <c:v>552.08881837320962</c:v>
                </c:pt>
                <c:pt idx="4">
                  <c:v>560.05740947935465</c:v>
                </c:pt>
                <c:pt idx="5">
                  <c:v>549.97137532418742</c:v>
                </c:pt>
                <c:pt idx="6">
                  <c:v>530.59389418852356</c:v>
                </c:pt>
                <c:pt idx="7">
                  <c:v>561.9950883675582</c:v>
                </c:pt>
                <c:pt idx="8">
                  <c:v>570.49292047253095</c:v>
                </c:pt>
                <c:pt idx="9">
                  <c:v>595.95647215403187</c:v>
                </c:pt>
                <c:pt idx="10">
                  <c:v>607.68023822017005</c:v>
                </c:pt>
                <c:pt idx="11">
                  <c:v>614.25810885044314</c:v>
                </c:pt>
                <c:pt idx="12">
                  <c:v>623.06838361037637</c:v>
                </c:pt>
                <c:pt idx="13">
                  <c:v>701.770004694725</c:v>
                </c:pt>
                <c:pt idx="14">
                  <c:v>738.13582345686279</c:v>
                </c:pt>
                <c:pt idx="15">
                  <c:v>766.17930437788868</c:v>
                </c:pt>
                <c:pt idx="16">
                  <c:v>873.54972405871774</c:v>
                </c:pt>
                <c:pt idx="17">
                  <c:v>905.10530037420824</c:v>
                </c:pt>
                <c:pt idx="18">
                  <c:v>851.62665367258342</c:v>
                </c:pt>
                <c:pt idx="19">
                  <c:v>852.43909487728138</c:v>
                </c:pt>
                <c:pt idx="20">
                  <c:v>805.25787139737201</c:v>
                </c:pt>
                <c:pt idx="21">
                  <c:v>787.12456291187254</c:v>
                </c:pt>
                <c:pt idx="22">
                  <c:v>782.06684887081076</c:v>
                </c:pt>
                <c:pt idx="23">
                  <c:v>796.71411031770936</c:v>
                </c:pt>
                <c:pt idx="24">
                  <c:v>796.15582530074096</c:v>
                </c:pt>
                <c:pt idx="25">
                  <c:v>818.89023216765997</c:v>
                </c:pt>
                <c:pt idx="26">
                  <c:v>893.8001910863585</c:v>
                </c:pt>
                <c:pt idx="27">
                  <c:v>944.00245680958471</c:v>
                </c:pt>
                <c:pt idx="28">
                  <c:v>970.17602569299231</c:v>
                </c:pt>
                <c:pt idx="29">
                  <c:v>949.74987825645439</c:v>
                </c:pt>
                <c:pt idx="30">
                  <c:v>830.36759770404194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E5-43E0-8F2D-A1DC8A535F29}"/>
            </c:ext>
          </c:extLst>
        </c:ser>
        <c:ser>
          <c:idx val="2"/>
          <c:order val="2"/>
          <c:tx>
            <c:strRef>
              <c:f>'Losunar skipt eftir geirum'!$B$47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geirum'!$D$47:$AH$47</c:f>
              <c:numCache>
                <c:formatCode>0</c:formatCode>
                <c:ptCount val="31"/>
                <c:pt idx="0">
                  <c:v>135.05315567531667</c:v>
                </c:pt>
                <c:pt idx="1">
                  <c:v>128.86249339599999</c:v>
                </c:pt>
                <c:pt idx="2">
                  <c:v>120.0938700871</c:v>
                </c:pt>
                <c:pt idx="3">
                  <c:v>129.65899445893331</c:v>
                </c:pt>
                <c:pt idx="4">
                  <c:v>132.14094866396664</c:v>
                </c:pt>
                <c:pt idx="5">
                  <c:v>166.1842574877333</c:v>
                </c:pt>
                <c:pt idx="6">
                  <c:v>161.16345614459999</c:v>
                </c:pt>
                <c:pt idx="7">
                  <c:v>194.18980378979998</c:v>
                </c:pt>
                <c:pt idx="8">
                  <c:v>196.38373752118329</c:v>
                </c:pt>
                <c:pt idx="9">
                  <c:v>215.25441225773329</c:v>
                </c:pt>
                <c:pt idx="10">
                  <c:v>220.05119767691664</c:v>
                </c:pt>
                <c:pt idx="11">
                  <c:v>215.26152387436662</c:v>
                </c:pt>
                <c:pt idx="12">
                  <c:v>201.58944089678332</c:v>
                </c:pt>
                <c:pt idx="13">
                  <c:v>184.79113448884999</c:v>
                </c:pt>
                <c:pt idx="14">
                  <c:v>221.76109619723329</c:v>
                </c:pt>
                <c:pt idx="15">
                  <c:v>241.09365494828333</c:v>
                </c:pt>
                <c:pt idx="16">
                  <c:v>218.10246629271663</c:v>
                </c:pt>
                <c:pt idx="17">
                  <c:v>219.65912466373331</c:v>
                </c:pt>
                <c:pt idx="18">
                  <c:v>212.65061855646667</c:v>
                </c:pt>
                <c:pt idx="19">
                  <c:v>148.13331456883333</c:v>
                </c:pt>
                <c:pt idx="20">
                  <c:v>118.70632263673333</c:v>
                </c:pt>
                <c:pt idx="21">
                  <c:v>108.55418858901665</c:v>
                </c:pt>
                <c:pt idx="22">
                  <c:v>104.6438394128333</c:v>
                </c:pt>
                <c:pt idx="23">
                  <c:v>100.59477967303981</c:v>
                </c:pt>
                <c:pt idx="24">
                  <c:v>119.44257677011075</c:v>
                </c:pt>
                <c:pt idx="25">
                  <c:v>118.18924269933332</c:v>
                </c:pt>
                <c:pt idx="26">
                  <c:v>137.26513989979563</c:v>
                </c:pt>
                <c:pt idx="27">
                  <c:v>140.75596959510085</c:v>
                </c:pt>
                <c:pt idx="28">
                  <c:v>112.34152012492544</c:v>
                </c:pt>
                <c:pt idx="29">
                  <c:v>25.488590610571524</c:v>
                </c:pt>
                <c:pt idx="30">
                  <c:v>14.316057080916664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E5-43E0-8F2D-A1DC8A535F29}"/>
            </c:ext>
          </c:extLst>
        </c:ser>
        <c:ser>
          <c:idx val="3"/>
          <c:order val="3"/>
          <c:tx>
            <c:strRef>
              <c:f>'Losunar skipt eftir geirum'!$B$45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geirum'!$D$45:$AH$45</c:f>
              <c:numCache>
                <c:formatCode>0</c:formatCode>
                <c:ptCount val="31"/>
                <c:pt idx="0">
                  <c:v>33.622862114366669</c:v>
                </c:pt>
                <c:pt idx="1">
                  <c:v>32.230644905766667</c:v>
                </c:pt>
                <c:pt idx="2">
                  <c:v>27.248850493316663</c:v>
                </c:pt>
                <c:pt idx="3">
                  <c:v>26.453045454683334</c:v>
                </c:pt>
                <c:pt idx="4">
                  <c:v>24.607284579533335</c:v>
                </c:pt>
                <c:pt idx="5">
                  <c:v>30.270341617150002</c:v>
                </c:pt>
                <c:pt idx="6">
                  <c:v>34.321108191416663</c:v>
                </c:pt>
                <c:pt idx="7">
                  <c:v>32.153834057183339</c:v>
                </c:pt>
                <c:pt idx="8">
                  <c:v>33.804236658233336</c:v>
                </c:pt>
                <c:pt idx="9">
                  <c:v>32.367964162533333</c:v>
                </c:pt>
                <c:pt idx="10">
                  <c:v>28.48465612881667</c:v>
                </c:pt>
                <c:pt idx="11">
                  <c:v>25.04412426375</c:v>
                </c:pt>
                <c:pt idx="12">
                  <c:v>21.910791906349999</c:v>
                </c:pt>
                <c:pt idx="13">
                  <c:v>22.195534081583332</c:v>
                </c:pt>
                <c:pt idx="14">
                  <c:v>23.528089852533334</c:v>
                </c:pt>
                <c:pt idx="15">
                  <c:v>26.228953806433331</c:v>
                </c:pt>
                <c:pt idx="16">
                  <c:v>28.378269703600001</c:v>
                </c:pt>
                <c:pt idx="17">
                  <c:v>22.23928605888333</c:v>
                </c:pt>
                <c:pt idx="18">
                  <c:v>26.458680526233334</c:v>
                </c:pt>
                <c:pt idx="19">
                  <c:v>21.972687151966664</c:v>
                </c:pt>
                <c:pt idx="20">
                  <c:v>21.317660824499999</c:v>
                </c:pt>
                <c:pt idx="21">
                  <c:v>20.451965742999999</c:v>
                </c:pt>
                <c:pt idx="22">
                  <c:v>21.042528227649999</c:v>
                </c:pt>
                <c:pt idx="23">
                  <c:v>19.78315312378334</c:v>
                </c:pt>
                <c:pt idx="24">
                  <c:v>40.678530263333336</c:v>
                </c:pt>
                <c:pt idx="25">
                  <c:v>20.615904741416667</c:v>
                </c:pt>
                <c:pt idx="26">
                  <c:v>22.766787739216667</c:v>
                </c:pt>
                <c:pt idx="27">
                  <c:v>23.154047704150003</c:v>
                </c:pt>
                <c:pt idx="28">
                  <c:v>24.792599279666668</c:v>
                </c:pt>
                <c:pt idx="29">
                  <c:v>27.992335099027727</c:v>
                </c:pt>
                <c:pt idx="30">
                  <c:v>13.257687942609401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E5-43E0-8F2D-A1DC8A535F29}"/>
            </c:ext>
          </c:extLst>
        </c:ser>
        <c:ser>
          <c:idx val="4"/>
          <c:order val="4"/>
          <c:tx>
            <c:strRef>
              <c:f>'Losunar skipt eftir geirum'!$B$46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geirum'!$D$46:$AH$46</c:f>
              <c:numCache>
                <c:formatCode>0</c:formatCode>
                <c:ptCount val="31"/>
                <c:pt idx="0">
                  <c:v>33.042245851250001</c:v>
                </c:pt>
                <c:pt idx="1">
                  <c:v>23.189839364980003</c:v>
                </c:pt>
                <c:pt idx="2">
                  <c:v>26.308817433263332</c:v>
                </c:pt>
                <c:pt idx="3">
                  <c:v>32.152397701346665</c:v>
                </c:pt>
                <c:pt idx="4">
                  <c:v>27.082712910563338</c:v>
                </c:pt>
                <c:pt idx="5">
                  <c:v>37.674914554333334</c:v>
                </c:pt>
                <c:pt idx="6">
                  <c:v>44.3911588482</c:v>
                </c:pt>
                <c:pt idx="7">
                  <c:v>27.061565491600003</c:v>
                </c:pt>
                <c:pt idx="8">
                  <c:v>20.747966028600004</c:v>
                </c:pt>
                <c:pt idx="9">
                  <c:v>18.322178823333335</c:v>
                </c:pt>
                <c:pt idx="10">
                  <c:v>12.732682217799999</c:v>
                </c:pt>
                <c:pt idx="11">
                  <c:v>20.722528160933336</c:v>
                </c:pt>
                <c:pt idx="12">
                  <c:v>18.752655494066669</c:v>
                </c:pt>
                <c:pt idx="13">
                  <c:v>34.463723995066658</c:v>
                </c:pt>
                <c:pt idx="14">
                  <c:v>49.024313554000003</c:v>
                </c:pt>
                <c:pt idx="15">
                  <c:v>22.729611000733332</c:v>
                </c:pt>
                <c:pt idx="16">
                  <c:v>51.772836463799997</c:v>
                </c:pt>
                <c:pt idx="17">
                  <c:v>61.539405940600005</c:v>
                </c:pt>
                <c:pt idx="18">
                  <c:v>55.64342637313333</c:v>
                </c:pt>
                <c:pt idx="19">
                  <c:v>31.885412578933334</c:v>
                </c:pt>
                <c:pt idx="20">
                  <c:v>35.48278010613334</c:v>
                </c:pt>
                <c:pt idx="21">
                  <c:v>18.814853991</c:v>
                </c:pt>
                <c:pt idx="22">
                  <c:v>13.900411333066668</c:v>
                </c:pt>
                <c:pt idx="23">
                  <c:v>15.888880760733333</c:v>
                </c:pt>
                <c:pt idx="24">
                  <c:v>20.541650135133331</c:v>
                </c:pt>
                <c:pt idx="25">
                  <c:v>26.795179173066664</c:v>
                </c:pt>
                <c:pt idx="26">
                  <c:v>27.989207723400003</c:v>
                </c:pt>
                <c:pt idx="27">
                  <c:v>31.916375174516531</c:v>
                </c:pt>
                <c:pt idx="28">
                  <c:v>43.775550559599999</c:v>
                </c:pt>
                <c:pt idx="29">
                  <c:v>53.539299770753182</c:v>
                </c:pt>
                <c:pt idx="30">
                  <c:v>25.091746293841194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E5-43E0-8F2D-A1DC8A535F29}"/>
            </c:ext>
          </c:extLst>
        </c:ser>
        <c:ser>
          <c:idx val="5"/>
          <c:order val="5"/>
          <c:tx>
            <c:strRef>
              <c:f>'Losunar skipt eftir geirum'!$B$48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geirum'!$D$48:$AH$48</c:f>
              <c:numCache>
                <c:formatCode>0</c:formatCode>
                <c:ptCount val="31"/>
                <c:pt idx="0">
                  <c:v>238.43069293249337</c:v>
                </c:pt>
                <c:pt idx="1">
                  <c:v>167.21184336293334</c:v>
                </c:pt>
                <c:pt idx="2">
                  <c:v>230.51951122117339</c:v>
                </c:pt>
                <c:pt idx="3">
                  <c:v>249.27485395358673</c:v>
                </c:pt>
                <c:pt idx="4">
                  <c:v>228.72019294076</c:v>
                </c:pt>
                <c:pt idx="5">
                  <c:v>216.69170753538674</c:v>
                </c:pt>
                <c:pt idx="6">
                  <c:v>263.8086571418134</c:v>
                </c:pt>
                <c:pt idx="7">
                  <c:v>302.11069965848003</c:v>
                </c:pt>
                <c:pt idx="8">
                  <c:v>272.89150002540009</c:v>
                </c:pt>
                <c:pt idx="9">
                  <c:v>280.09036463124005</c:v>
                </c:pt>
                <c:pt idx="10">
                  <c:v>226.22492916353335</c:v>
                </c:pt>
                <c:pt idx="11">
                  <c:v>263.2795322317333</c:v>
                </c:pt>
                <c:pt idx="12">
                  <c:v>279.40058302149328</c:v>
                </c:pt>
                <c:pt idx="13">
                  <c:v>258.06267266570666</c:v>
                </c:pt>
                <c:pt idx="14">
                  <c:v>220.79041643738671</c:v>
                </c:pt>
                <c:pt idx="15">
                  <c:v>185.34365590311339</c:v>
                </c:pt>
                <c:pt idx="16">
                  <c:v>186.71144118063339</c:v>
                </c:pt>
                <c:pt idx="17">
                  <c:v>184.01585840319339</c:v>
                </c:pt>
                <c:pt idx="18">
                  <c:v>160.64695016610665</c:v>
                </c:pt>
                <c:pt idx="19">
                  <c:v>116.83718311148004</c:v>
                </c:pt>
                <c:pt idx="20">
                  <c:v>84.456748280644248</c:v>
                </c:pt>
                <c:pt idx="21">
                  <c:v>98.73197992378671</c:v>
                </c:pt>
                <c:pt idx="22">
                  <c:v>83.623019834243962</c:v>
                </c:pt>
                <c:pt idx="23">
                  <c:v>74.700817506199982</c:v>
                </c:pt>
                <c:pt idx="24">
                  <c:v>31.923417918693332</c:v>
                </c:pt>
                <c:pt idx="25">
                  <c:v>61.773165474386659</c:v>
                </c:pt>
                <c:pt idx="26">
                  <c:v>60.062265964746672</c:v>
                </c:pt>
                <c:pt idx="27">
                  <c:v>31.346175087024136</c:v>
                </c:pt>
                <c:pt idx="28">
                  <c:v>37.923116408013186</c:v>
                </c:pt>
                <c:pt idx="29">
                  <c:v>72.531782413082354</c:v>
                </c:pt>
                <c:pt idx="30">
                  <c:v>55.745431080044511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E5-43E0-8F2D-A1DC8A535F29}"/>
            </c:ext>
          </c:extLst>
        </c:ser>
        <c:ser>
          <c:idx val="6"/>
          <c:order val="6"/>
          <c:tx>
            <c:strRef>
              <c:f>'Losunar skipt eftir geirum'!$B$49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geirum'!$D$49:$AH$49</c:f>
              <c:numCache>
                <c:formatCode>0</c:formatCode>
                <c:ptCount val="31"/>
                <c:pt idx="0">
                  <c:v>61.550884582816117</c:v>
                </c:pt>
                <c:pt idx="1">
                  <c:v>70.131881745696191</c:v>
                </c:pt>
                <c:pt idx="2">
                  <c:v>67.772743538415881</c:v>
                </c:pt>
                <c:pt idx="3">
                  <c:v>85.550267249028678</c:v>
                </c:pt>
                <c:pt idx="4">
                  <c:v>70.296663600793906</c:v>
                </c:pt>
                <c:pt idx="5">
                  <c:v>82.432509101723952</c:v>
                </c:pt>
                <c:pt idx="6">
                  <c:v>81.501780834587493</c:v>
                </c:pt>
                <c:pt idx="7">
                  <c:v>67.105980237284285</c:v>
                </c:pt>
                <c:pt idx="8">
                  <c:v>84.166358708856407</c:v>
                </c:pt>
                <c:pt idx="9">
                  <c:v>112.05587726144537</c:v>
                </c:pt>
                <c:pt idx="10">
                  <c:v>154.05628693131297</c:v>
                </c:pt>
                <c:pt idx="11">
                  <c:v>144.76819740379139</c:v>
                </c:pt>
                <c:pt idx="12">
                  <c:v>148.39698338423921</c:v>
                </c:pt>
                <c:pt idx="13">
                  <c:v>137.31044314633257</c:v>
                </c:pt>
                <c:pt idx="14">
                  <c:v>123.91964517268885</c:v>
                </c:pt>
                <c:pt idx="15">
                  <c:v>119.29791555191447</c:v>
                </c:pt>
                <c:pt idx="16">
                  <c:v>129.24056672281176</c:v>
                </c:pt>
                <c:pt idx="17">
                  <c:v>149.83992987683513</c:v>
                </c:pt>
                <c:pt idx="18">
                  <c:v>188.48446841169914</c:v>
                </c:pt>
                <c:pt idx="19">
                  <c:v>172.40675584137767</c:v>
                </c:pt>
                <c:pt idx="20">
                  <c:v>194.215</c:v>
                </c:pt>
                <c:pt idx="21">
                  <c:v>183.00800000000001</c:v>
                </c:pt>
                <c:pt idx="22">
                  <c:v>174.81625</c:v>
                </c:pt>
                <c:pt idx="23">
                  <c:v>176.60900000000001</c:v>
                </c:pt>
                <c:pt idx="24">
                  <c:v>186.96475000000001</c:v>
                </c:pt>
                <c:pt idx="25">
                  <c:v>167.0795</c:v>
                </c:pt>
                <c:pt idx="26">
                  <c:v>151.80460830540562</c:v>
                </c:pt>
                <c:pt idx="27">
                  <c:v>149.09899999999999</c:v>
                </c:pt>
                <c:pt idx="28">
                  <c:v>158.982</c:v>
                </c:pt>
                <c:pt idx="29">
                  <c:v>166.24161351894816</c:v>
                </c:pt>
                <c:pt idx="30">
                  <c:v>178.21261143643875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A0-48D7-9B3F-B360B870CDD6}"/>
            </c:ext>
          </c:extLst>
        </c:ser>
        <c:ser>
          <c:idx val="7"/>
          <c:order val="7"/>
          <c:tx>
            <c:strRef>
              <c:f>'Losunar skipt eftir geirum'!$B$50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geirum'!$D$50:$AH$50</c:f>
              <c:numCache>
                <c:formatCode>0</c:formatCode>
                <c:ptCount val="31"/>
                <c:pt idx="0">
                  <c:v>50.491840829016382</c:v>
                </c:pt>
                <c:pt idx="1">
                  <c:v>48.576599634137665</c:v>
                </c:pt>
                <c:pt idx="2">
                  <c:v>48.270109711781743</c:v>
                </c:pt>
                <c:pt idx="3">
                  <c:v>50.368432776778491</c:v>
                </c:pt>
                <c:pt idx="4">
                  <c:v>48.289366702961161</c:v>
                </c:pt>
                <c:pt idx="5">
                  <c:v>51.015881512760643</c:v>
                </c:pt>
                <c:pt idx="6">
                  <c:v>54.673894214377469</c:v>
                </c:pt>
                <c:pt idx="7">
                  <c:v>39.791156422892072</c:v>
                </c:pt>
                <c:pt idx="8">
                  <c:v>54.232175602675397</c:v>
                </c:pt>
                <c:pt idx="9">
                  <c:v>52.350202302488015</c:v>
                </c:pt>
                <c:pt idx="10">
                  <c:v>44.664895932383843</c:v>
                </c:pt>
                <c:pt idx="11">
                  <c:v>55.475392909073435</c:v>
                </c:pt>
                <c:pt idx="12">
                  <c:v>57.338063609988694</c:v>
                </c:pt>
                <c:pt idx="13">
                  <c:v>33.841266799291134</c:v>
                </c:pt>
                <c:pt idx="14">
                  <c:v>73.205637596870019</c:v>
                </c:pt>
                <c:pt idx="15">
                  <c:v>55.703878960426209</c:v>
                </c:pt>
                <c:pt idx="16">
                  <c:v>57.545734626953163</c:v>
                </c:pt>
                <c:pt idx="17">
                  <c:v>55.325625057987963</c:v>
                </c:pt>
                <c:pt idx="18">
                  <c:v>34.393048427326448</c:v>
                </c:pt>
                <c:pt idx="19">
                  <c:v>28.867860883255162</c:v>
                </c:pt>
                <c:pt idx="20">
                  <c:v>38.740236085404831</c:v>
                </c:pt>
                <c:pt idx="21">
                  <c:v>28.654032406491751</c:v>
                </c:pt>
                <c:pt idx="22">
                  <c:v>21.162435130809172</c:v>
                </c:pt>
                <c:pt idx="23">
                  <c:v>15.077125332756168</c:v>
                </c:pt>
                <c:pt idx="24">
                  <c:v>21.621168034077073</c:v>
                </c:pt>
                <c:pt idx="25">
                  <c:v>13.054104991219447</c:v>
                </c:pt>
                <c:pt idx="26">
                  <c:v>10.695948513209032</c:v>
                </c:pt>
                <c:pt idx="27">
                  <c:v>14.771676269897853</c:v>
                </c:pt>
                <c:pt idx="28">
                  <c:v>11.791046952877423</c:v>
                </c:pt>
                <c:pt idx="29">
                  <c:v>34.820593596169374</c:v>
                </c:pt>
                <c:pt idx="30">
                  <c:v>37.833176768408293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A0-48D7-9B3F-B360B870C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154431"/>
        <c:axId val="157861695"/>
      </c:barChart>
      <c:catAx>
        <c:axId val="42815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57861695"/>
        <c:crosses val="autoZero"/>
        <c:auto val="1"/>
        <c:lblAlgn val="ctr"/>
        <c:lblOffset val="100"/>
        <c:noMultiLvlLbl val="0"/>
      </c:catAx>
      <c:valAx>
        <c:axId val="15786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8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784155756965425E-3"/>
          <c:y val="0.83738261883931175"/>
          <c:w val="0.99277475662974157"/>
          <c:h val="0.16261738116068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21771401932909656"/>
                  <c:y val="0.200193870568887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62025948103789"/>
                      <c:h val="0.297201730418943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5069591002989172"/>
                  <c:y val="-3.27247689587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37481048348960661"/>
                  <c:y val="-7.4953053072795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geirum'!$B$128:$B$131</c:f>
              <c:strCache>
                <c:ptCount val="4"/>
                <c:pt idx="0">
                  <c:v>Urðun úrgangs</c:v>
                </c:pt>
                <c:pt idx="1">
                  <c:v>Jarðgerð</c:v>
                </c:pt>
                <c:pt idx="2">
                  <c:v>Brennsla og opinn bruni</c:v>
                </c:pt>
                <c:pt idx="3">
                  <c:v>Meðhöndlun skólps</c:v>
                </c:pt>
              </c:strCache>
            </c:strRef>
          </c:cat>
          <c:val>
            <c:numRef>
              <c:f>'Losunar skipt eftir geirum'!$AI$128:$AI$131</c:f>
              <c:numCache>
                <c:formatCode>0%</c:formatCode>
                <c:ptCount val="4"/>
                <c:pt idx="0">
                  <c:v>0.74807241437747884</c:v>
                </c:pt>
                <c:pt idx="1">
                  <c:v>2.3364725342893782E-2</c:v>
                </c:pt>
                <c:pt idx="2">
                  <c:v>3.5158435957840163E-2</c:v>
                </c:pt>
                <c:pt idx="3">
                  <c:v>0.19340442432178712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skipt eftir skuldbindingum (án landnotkunar og skógræktar)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672798163056498"/>
          <c:y val="0.19053661785369103"/>
          <c:w val="0.85962292820765962"/>
          <c:h val="0.58635900684681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'Losun skipt eftir skuldbind.'!$B$17</c:f>
              <c:strCache>
                <c:ptCount val="1"/>
                <c:pt idx="0">
                  <c:v>ETS - staðbundinn iðnaður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skuldbind.'!$L$16:$AA$16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skuldbind.'!$L$17:$AA$17</c:f>
              <c:numCache>
                <c:formatCode>0</c:formatCode>
                <c:ptCount val="16"/>
                <c:pt idx="0">
                  <c:v>855.98123812839515</c:v>
                </c:pt>
                <c:pt idx="1">
                  <c:v>1313.3229027948287</c:v>
                </c:pt>
                <c:pt idx="2">
                  <c:v>1447.9789505148212</c:v>
                </c:pt>
                <c:pt idx="3">
                  <c:v>1972.5539745126102</c:v>
                </c:pt>
                <c:pt idx="4">
                  <c:v>1782.2814525456306</c:v>
                </c:pt>
                <c:pt idx="5">
                  <c:v>1800.7247401398042</c:v>
                </c:pt>
                <c:pt idx="6">
                  <c:v>1688.3972224381973</c:v>
                </c:pt>
                <c:pt idx="7">
                  <c:v>1764.3292885955782</c:v>
                </c:pt>
                <c:pt idx="8">
                  <c:v>1779.8814230522012</c:v>
                </c:pt>
                <c:pt idx="9">
                  <c:v>1754.9435046978817</c:v>
                </c:pt>
                <c:pt idx="10">
                  <c:v>1811.5964848176577</c:v>
                </c:pt>
                <c:pt idx="11">
                  <c:v>1780.9645254350892</c:v>
                </c:pt>
                <c:pt idx="12">
                  <c:v>1831.6686219580765</c:v>
                </c:pt>
                <c:pt idx="13">
                  <c:v>1854.6851967106909</c:v>
                </c:pt>
                <c:pt idx="14">
                  <c:v>1813.7225507732744</c:v>
                </c:pt>
                <c:pt idx="15">
                  <c:v>1780.0069031134151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A-4BA5-B19F-FD458B84C5F7}"/>
            </c:ext>
          </c:extLst>
        </c:ser>
        <c:ser>
          <c:idx val="1"/>
          <c:order val="1"/>
          <c:tx>
            <c:strRef>
              <c:f>'Losun skipt eftir skuldbind.'!$B$19</c:f>
              <c:strCache>
                <c:ptCount val="1"/>
                <c:pt idx="0">
                  <c:v>Bein ábyrgð Íslands (BÁÍ)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skuldbind.'!$L$16:$AA$16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skuldbind.'!$L$19:$AA$19</c:f>
              <c:numCache>
                <c:formatCode>0</c:formatCode>
                <c:ptCount val="16"/>
                <c:pt idx="0">
                  <c:v>3139.6957710874817</c:v>
                </c:pt>
                <c:pt idx="1">
                  <c:v>3263.2647558783292</c:v>
                </c:pt>
                <c:pt idx="2">
                  <c:v>3429.2413634429295</c:v>
                </c:pt>
                <c:pt idx="3">
                  <c:v>3299.4979581734215</c:v>
                </c:pt>
                <c:pt idx="4">
                  <c:v>3160.4486905434051</c:v>
                </c:pt>
                <c:pt idx="5">
                  <c:v>3042.875469564281</c:v>
                </c:pt>
                <c:pt idx="6">
                  <c:v>2936.917599294507</c:v>
                </c:pt>
                <c:pt idx="7">
                  <c:v>2870.6905360925634</c:v>
                </c:pt>
                <c:pt idx="8">
                  <c:v>2853.2408443612599</c:v>
                </c:pt>
                <c:pt idx="9">
                  <c:v>2885.4768849141215</c:v>
                </c:pt>
                <c:pt idx="10">
                  <c:v>2929.7176426999067</c:v>
                </c:pt>
                <c:pt idx="11">
                  <c:v>2910.5261649172894</c:v>
                </c:pt>
                <c:pt idx="12">
                  <c:v>2939.4400357222321</c:v>
                </c:pt>
                <c:pt idx="13">
                  <c:v>2941.8378393735425</c:v>
                </c:pt>
                <c:pt idx="14">
                  <c:v>2878.8270360560191</c:v>
                </c:pt>
                <c:pt idx="15">
                  <c:v>2693.1013755354688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A-4BA5-B19F-FD458B84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681896"/>
        <c:axId val="835683864"/>
      </c:barChart>
      <c:catAx>
        <c:axId val="83568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3864"/>
        <c:crosses val="autoZero"/>
        <c:auto val="1"/>
        <c:lblAlgn val="ctr"/>
        <c:lblOffset val="100"/>
        <c:noMultiLvlLbl val="0"/>
      </c:catAx>
      <c:valAx>
        <c:axId val="8356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</a:t>
                </a:r>
                <a:r>
                  <a:rPr lang="is-IS" baseline="0"/>
                  <a:t>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baseline="0"/>
                  <a:t> (kt CO</a:t>
                </a:r>
                <a:r>
                  <a:rPr lang="is-IS" baseline="-25000"/>
                  <a:t>2</a:t>
                </a:r>
                <a:r>
                  <a:rPr lang="is-IS" baseline="0"/>
                  <a:t>-íg.)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6814236111111"/>
          <c:y val="0.8500685185185185"/>
          <c:w val="0.5955878722232274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skuldbind.'!$B$47</c:f>
              <c:strCache>
                <c:ptCount val="1"/>
                <c:pt idx="0">
                  <c:v>Orka***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skuldbind.'!$D$46:$S$46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skuldbind.'!$D$47:$S$47</c:f>
              <c:numCache>
                <c:formatCode>0</c:formatCode>
                <c:ptCount val="16"/>
                <c:pt idx="0">
                  <c:v>2105.7033893556259</c:v>
                </c:pt>
                <c:pt idx="1">
                  <c:v>2171.3886331169192</c:v>
                </c:pt>
                <c:pt idx="2">
                  <c:v>2322.7349261393015</c:v>
                </c:pt>
                <c:pt idx="3">
                  <c:v>2188.6848663597893</c:v>
                </c:pt>
                <c:pt idx="4">
                  <c:v>2096.9277291280878</c:v>
                </c:pt>
                <c:pt idx="5">
                  <c:v>1985.117234174221</c:v>
                </c:pt>
                <c:pt idx="6">
                  <c:v>1863.1874500652943</c:v>
                </c:pt>
                <c:pt idx="7">
                  <c:v>1818.8307177371867</c:v>
                </c:pt>
                <c:pt idx="8">
                  <c:v>1785.8979010704393</c:v>
                </c:pt>
                <c:pt idx="9">
                  <c:v>1777.8833653093336</c:v>
                </c:pt>
                <c:pt idx="10">
                  <c:v>1822.7105322382135</c:v>
                </c:pt>
                <c:pt idx="11">
                  <c:v>1790.8863281399813</c:v>
                </c:pt>
                <c:pt idx="12">
                  <c:v>1835.2393931194217</c:v>
                </c:pt>
                <c:pt idx="13">
                  <c:v>1874.7519567030106</c:v>
                </c:pt>
                <c:pt idx="14">
                  <c:v>1813.930167842208</c:v>
                </c:pt>
                <c:pt idx="15">
                  <c:v>1642.0523286221839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 skipt eftir skuldbind.'!$B$48</c:f>
              <c:strCache>
                <c:ptCount val="1"/>
                <c:pt idx="0">
                  <c:v>Iðnaður****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skuldbind.'!$D$46:$S$46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skuldbind.'!$D$48:$S$48</c:f>
              <c:numCache>
                <c:formatCode>0</c:formatCode>
                <c:ptCount val="16"/>
                <c:pt idx="0">
                  <c:v>126.37003226457023</c:v>
                </c:pt>
                <c:pt idx="1">
                  <c:v>136.4568687649321</c:v>
                </c:pt>
                <c:pt idx="2">
                  <c:v>132.48046495055542</c:v>
                </c:pt>
                <c:pt idx="3">
                  <c:v>137.90598881079995</c:v>
                </c:pt>
                <c:pt idx="4">
                  <c:v>115.53186658262916</c:v>
                </c:pt>
                <c:pt idx="5">
                  <c:v>131.48753719986462</c:v>
                </c:pt>
                <c:pt idx="6">
                  <c:v>165.37730735189871</c:v>
                </c:pt>
                <c:pt idx="7">
                  <c:v>158.524720351528</c:v>
                </c:pt>
                <c:pt idx="8">
                  <c:v>178.60235577367916</c:v>
                </c:pt>
                <c:pt idx="9">
                  <c:v>183.49430817034363</c:v>
                </c:pt>
                <c:pt idx="10">
                  <c:v>193.54960118663121</c:v>
                </c:pt>
                <c:pt idx="11">
                  <c:v>217.09499565753936</c:v>
                </c:pt>
                <c:pt idx="12">
                  <c:v>203.35633115725545</c:v>
                </c:pt>
                <c:pt idx="13">
                  <c:v>180.32233806022236</c:v>
                </c:pt>
                <c:pt idx="14">
                  <c:v>221.83395245689053</c:v>
                </c:pt>
                <c:pt idx="15">
                  <c:v>190.82203002619167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 skipt eftir skuldbind.'!$B$49</c:f>
              <c:strCache>
                <c:ptCount val="1"/>
                <c:pt idx="0">
                  <c:v>Landbúnaður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skuldbind.'!$D$46:$S$46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skuldbind.'!$D$49:$S$49</c:f>
              <c:numCache>
                <c:formatCode>0</c:formatCode>
                <c:ptCount val="16"/>
                <c:pt idx="0">
                  <c:v>603.35348521449453</c:v>
                </c:pt>
                <c:pt idx="1">
                  <c:v>627.02780483586855</c:v>
                </c:pt>
                <c:pt idx="2">
                  <c:v>642.27674571754687</c:v>
                </c:pt>
                <c:pt idx="3">
                  <c:v>658.03722843463925</c:v>
                </c:pt>
                <c:pt idx="4">
                  <c:v>644.93685231279107</c:v>
                </c:pt>
                <c:pt idx="5">
                  <c:v>629.82283258632071</c:v>
                </c:pt>
                <c:pt idx="6">
                  <c:v>630.02889435815939</c:v>
                </c:pt>
                <c:pt idx="7">
                  <c:v>633.15782623378516</c:v>
                </c:pt>
                <c:pt idx="8">
                  <c:v>618.71319893429074</c:v>
                </c:pt>
                <c:pt idx="9">
                  <c:v>664.13260375405071</c:v>
                </c:pt>
                <c:pt idx="10">
                  <c:v>652.56676991572624</c:v>
                </c:pt>
                <c:pt idx="11">
                  <c:v>654.29780497823197</c:v>
                </c:pt>
                <c:pt idx="12">
                  <c:v>655.94151855125392</c:v>
                </c:pt>
                <c:pt idx="13">
                  <c:v>631.90528155984327</c:v>
                </c:pt>
                <c:pt idx="14">
                  <c:v>618.84781262393255</c:v>
                </c:pt>
                <c:pt idx="15">
                  <c:v>609.67749245975199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 skipt eftir skuldbind.'!$B$50</c:f>
              <c:strCache>
                <c:ptCount val="1"/>
                <c:pt idx="0">
                  <c:v>Úrgangur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skuldbind.'!$D$46:$S$46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skuldbind.'!$D$50:$S$50</c:f>
              <c:numCache>
                <c:formatCode>0</c:formatCode>
                <c:ptCount val="16"/>
                <c:pt idx="0">
                  <c:v>304.26886425279139</c:v>
                </c:pt>
                <c:pt idx="1">
                  <c:v>328.39144916060894</c:v>
                </c:pt>
                <c:pt idx="2">
                  <c:v>331.74922663552525</c:v>
                </c:pt>
                <c:pt idx="3">
                  <c:v>314.86987456819281</c:v>
                </c:pt>
                <c:pt idx="4">
                  <c:v>303.05224251989711</c:v>
                </c:pt>
                <c:pt idx="5">
                  <c:v>296.44786560387439</c:v>
                </c:pt>
                <c:pt idx="6">
                  <c:v>278.32394751915484</c:v>
                </c:pt>
                <c:pt idx="7">
                  <c:v>260.17727177006327</c:v>
                </c:pt>
                <c:pt idx="8">
                  <c:v>270.02738858285073</c:v>
                </c:pt>
                <c:pt idx="9">
                  <c:v>259.96660768039402</c:v>
                </c:pt>
                <c:pt idx="10">
                  <c:v>260.89073935933573</c:v>
                </c:pt>
                <c:pt idx="11">
                  <c:v>248.24703614153631</c:v>
                </c:pt>
                <c:pt idx="12">
                  <c:v>244.90279289430168</c:v>
                </c:pt>
                <c:pt idx="13">
                  <c:v>254.85826305046612</c:v>
                </c:pt>
                <c:pt idx="14">
                  <c:v>224.21510313298739</c:v>
                </c:pt>
                <c:pt idx="15">
                  <c:v>250.54952442734157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skuldbind.'!$B$44</c:f>
              <c:strCache>
                <c:ptCount val="1"/>
                <c:pt idx="0">
                  <c:v>Losun sem fellur undir beina ábyrgð Íslands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skuldbind.'!$D$170:$AC$170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'Losun skipt eftir skuldbind.'!$D$51:$S$51</c:f>
              <c:numCache>
                <c:formatCode>0</c:formatCode>
                <c:ptCount val="16"/>
                <c:pt idx="0">
                  <c:v>3139.6957710874822</c:v>
                </c:pt>
                <c:pt idx="1">
                  <c:v>3263.2647558783287</c:v>
                </c:pt>
                <c:pt idx="2">
                  <c:v>3429.241363442929</c:v>
                </c:pt>
                <c:pt idx="3">
                  <c:v>3299.497958173421</c:v>
                </c:pt>
                <c:pt idx="4">
                  <c:v>3160.4486905434046</c:v>
                </c:pt>
                <c:pt idx="5">
                  <c:v>3042.8754695642806</c:v>
                </c:pt>
                <c:pt idx="6">
                  <c:v>2936.9175992945075</c:v>
                </c:pt>
                <c:pt idx="7">
                  <c:v>2870.690536092563</c:v>
                </c:pt>
                <c:pt idx="8">
                  <c:v>2853.2408443612599</c:v>
                </c:pt>
                <c:pt idx="9">
                  <c:v>2885.4768849141219</c:v>
                </c:pt>
                <c:pt idx="10">
                  <c:v>2929.7176426999067</c:v>
                </c:pt>
                <c:pt idx="11">
                  <c:v>2910.526164917289</c:v>
                </c:pt>
                <c:pt idx="12">
                  <c:v>2939.440035722233</c:v>
                </c:pt>
                <c:pt idx="13">
                  <c:v>2941.8378393735425</c:v>
                </c:pt>
                <c:pt idx="14">
                  <c:v>2878.8270360560182</c:v>
                </c:pt>
                <c:pt idx="15">
                  <c:v>2693.1013755354693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v>Markmið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skuldbind.'!$D$170:$AC$170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'Losun skipt eftir skuldbind.'!$D$171:$AC$171</c:f>
              <c:numCache>
                <c:formatCode>General</c:formatCode>
                <c:ptCount val="26"/>
                <c:pt idx="25" formatCode="0">
                  <c:v>2229.1839974721124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sem fellur undir beina ábyrgð Íslands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'Losun skipt eftir skuldbind.'!$B$77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skuldbind.'!$D$76:$S$76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skuldbind.'!$D$77:$S$77</c:f>
              <c:numCache>
                <c:formatCode>0</c:formatCode>
                <c:ptCount val="16"/>
                <c:pt idx="0">
                  <c:v>766.17930437788868</c:v>
                </c:pt>
                <c:pt idx="1">
                  <c:v>873.54972405871774</c:v>
                </c:pt>
                <c:pt idx="2">
                  <c:v>905.10530037420824</c:v>
                </c:pt>
                <c:pt idx="3">
                  <c:v>851.62665367258342</c:v>
                </c:pt>
                <c:pt idx="4">
                  <c:v>852.43909487728138</c:v>
                </c:pt>
                <c:pt idx="5">
                  <c:v>805.25787139737201</c:v>
                </c:pt>
                <c:pt idx="6">
                  <c:v>787.12456291187254</c:v>
                </c:pt>
                <c:pt idx="7">
                  <c:v>782.06684887081076</c:v>
                </c:pt>
                <c:pt idx="8">
                  <c:v>796.71411031770936</c:v>
                </c:pt>
                <c:pt idx="9">
                  <c:v>796.15582530074096</c:v>
                </c:pt>
                <c:pt idx="10">
                  <c:v>818.89023216765997</c:v>
                </c:pt>
                <c:pt idx="11">
                  <c:v>893.8001910863585</c:v>
                </c:pt>
                <c:pt idx="12">
                  <c:v>944.00245680958471</c:v>
                </c:pt>
                <c:pt idx="13">
                  <c:v>970.17602569299231</c:v>
                </c:pt>
                <c:pt idx="14">
                  <c:v>949.74987825645439</c:v>
                </c:pt>
                <c:pt idx="15">
                  <c:v>830.36759770404194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B-4A44-885E-1B8A8ED57198}"/>
            </c:ext>
          </c:extLst>
        </c:ser>
        <c:ser>
          <c:idx val="0"/>
          <c:order val="1"/>
          <c:tx>
            <c:strRef>
              <c:f>'Losun skipt eftir skuldbind.'!$B$78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skuldbind.'!$D$76:$S$76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skuldbind.'!$D$78:$S$78</c:f>
              <c:numCache>
                <c:formatCode>0</c:formatCode>
                <c:ptCount val="16"/>
                <c:pt idx="0">
                  <c:v>746.37203787946657</c:v>
                </c:pt>
                <c:pt idx="1">
                  <c:v>679.73810647813332</c:v>
                </c:pt>
                <c:pt idx="2">
                  <c:v>772.52190028866676</c:v>
                </c:pt>
                <c:pt idx="3">
                  <c:v>710.09902904226669</c:v>
                </c:pt>
                <c:pt idx="4">
                  <c:v>766.30168165406678</c:v>
                </c:pt>
                <c:pt idx="5">
                  <c:v>729.89050061339992</c:v>
                </c:pt>
                <c:pt idx="6">
                  <c:v>660.23743879466667</c:v>
                </c:pt>
                <c:pt idx="7">
                  <c:v>654.44368915326675</c:v>
                </c:pt>
                <c:pt idx="8">
                  <c:v>617.51666730686668</c:v>
                </c:pt>
                <c:pt idx="9">
                  <c:v>608.87957935694669</c:v>
                </c:pt>
                <c:pt idx="10">
                  <c:v>624.19013463029341</c:v>
                </c:pt>
                <c:pt idx="11">
                  <c:v>521.49772702248799</c:v>
                </c:pt>
                <c:pt idx="12">
                  <c:v>534.06572982284513</c:v>
                </c:pt>
                <c:pt idx="13">
                  <c:v>551.73162428879994</c:v>
                </c:pt>
                <c:pt idx="14">
                  <c:v>522.17989003508023</c:v>
                </c:pt>
                <c:pt idx="15">
                  <c:v>508.25276887737698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9B-4A44-885E-1B8A8ED57198}"/>
            </c:ext>
          </c:extLst>
        </c:ser>
        <c:ser>
          <c:idx val="1"/>
          <c:order val="2"/>
          <c:tx>
            <c:strRef>
              <c:f>'Losun skipt eftir skuldbind.'!$B$79</c:f>
              <c:strCache>
                <c:ptCount val="1"/>
                <c:pt idx="0">
                  <c:v>Nytjajarðvegur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skuldbind.'!$D$76:$S$76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skuldbind.'!$D$79:$S$79</c:f>
              <c:numCache>
                <c:formatCode>0</c:formatCode>
                <c:ptCount val="16"/>
                <c:pt idx="0">
                  <c:v>237.73932173854391</c:v>
                </c:pt>
                <c:pt idx="1">
                  <c:v>254.27267129965995</c:v>
                </c:pt>
                <c:pt idx="2">
                  <c:v>264.79658720345748</c:v>
                </c:pt>
                <c:pt idx="3">
                  <c:v>274.1835420852039</c:v>
                </c:pt>
                <c:pt idx="4">
                  <c:v>257.3206063740455</c:v>
                </c:pt>
                <c:pt idx="5">
                  <c:v>249.6321589676821</c:v>
                </c:pt>
                <c:pt idx="6">
                  <c:v>248.22934315182565</c:v>
                </c:pt>
                <c:pt idx="7">
                  <c:v>256.24037448430414</c:v>
                </c:pt>
                <c:pt idx="8">
                  <c:v>251.30330213798771</c:v>
                </c:pt>
                <c:pt idx="9">
                  <c:v>273.23219548093925</c:v>
                </c:pt>
                <c:pt idx="10">
                  <c:v>257.44631120891967</c:v>
                </c:pt>
                <c:pt idx="11">
                  <c:v>254.1380214346789</c:v>
                </c:pt>
                <c:pt idx="12">
                  <c:v>264.40479512371019</c:v>
                </c:pt>
                <c:pt idx="13">
                  <c:v>251.78871581223322</c:v>
                </c:pt>
                <c:pt idx="14">
                  <c:v>242.28887703661411</c:v>
                </c:pt>
                <c:pt idx="15">
                  <c:v>240.18874134193987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9B-4A44-885E-1B8A8ED57198}"/>
            </c:ext>
          </c:extLst>
        </c:ser>
        <c:ser>
          <c:idx val="2"/>
          <c:order val="3"/>
          <c:tx>
            <c:strRef>
              <c:f>'Losun skipt eftir skuldbind.'!$B$80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skuldbind.'!$D$76:$S$76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skuldbind.'!$D$80:$S$80</c:f>
              <c:numCache>
                <c:formatCode>0</c:formatCode>
                <c:ptCount val="16"/>
                <c:pt idx="0">
                  <c:v>234.37921196633101</c:v>
                </c:pt>
                <c:pt idx="1">
                  <c:v>265.32269581775853</c:v>
                </c:pt>
                <c:pt idx="2">
                  <c:v>262.41508077476391</c:v>
                </c:pt>
                <c:pt idx="3">
                  <c:v>252.08197955104674</c:v>
                </c:pt>
                <c:pt idx="4">
                  <c:v>242.79421898440251</c:v>
                </c:pt>
                <c:pt idx="5">
                  <c:v>242.68989381530926</c:v>
                </c:pt>
                <c:pt idx="6">
                  <c:v>221.37354613052207</c:v>
                </c:pt>
                <c:pt idx="7">
                  <c:v>195.92564616445776</c:v>
                </c:pt>
                <c:pt idx="8">
                  <c:v>208.1074537581577</c:v>
                </c:pt>
                <c:pt idx="9">
                  <c:v>204.58904049232558</c:v>
                </c:pt>
                <c:pt idx="10">
                  <c:v>200.14798023607082</c:v>
                </c:pt>
                <c:pt idx="11">
                  <c:v>191.97150498230337</c:v>
                </c:pt>
                <c:pt idx="12">
                  <c:v>184.80485083694774</c:v>
                </c:pt>
                <c:pt idx="13">
                  <c:v>192.83175217185243</c:v>
                </c:pt>
                <c:pt idx="14">
                  <c:v>162.89272538557594</c:v>
                </c:pt>
                <c:pt idx="15">
                  <c:v>187.42918765949051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9B-4A44-885E-1B8A8ED57198}"/>
            </c:ext>
          </c:extLst>
        </c:ser>
        <c:ser>
          <c:idx val="3"/>
          <c:order val="4"/>
          <c:tx>
            <c:strRef>
              <c:f>'Losun skipt eftir skuldbind.'!$B$81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skuldbind.'!$D$76:$S$76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skuldbind.'!$D$81:$S$81</c:f>
              <c:numCache>
                <c:formatCode>0</c:formatCode>
                <c:ptCount val="16"/>
                <c:pt idx="0">
                  <c:v>55.560803785955123</c:v>
                </c:pt>
                <c:pt idx="1">
                  <c:v>57.392030302396947</c:v>
                </c:pt>
                <c:pt idx="2">
                  <c:v>50.851076681232456</c:v>
                </c:pt>
                <c:pt idx="3">
                  <c:v>60.443508455516174</c:v>
                </c:pt>
                <c:pt idx="4">
                  <c:v>73.117427133187689</c:v>
                </c:pt>
                <c:pt idx="5">
                  <c:v>105.10782589069589</c:v>
                </c:pt>
                <c:pt idx="6">
                  <c:v>130.46147231545257</c:v>
                </c:pt>
                <c:pt idx="7">
                  <c:v>140.74764413164129</c:v>
                </c:pt>
                <c:pt idx="8">
                  <c:v>163.38026478130112</c:v>
                </c:pt>
                <c:pt idx="9">
                  <c:v>169.59904284777511</c:v>
                </c:pt>
                <c:pt idx="10">
                  <c:v>179.66159605094151</c:v>
                </c:pt>
                <c:pt idx="11">
                  <c:v>203.8813610919334</c:v>
                </c:pt>
                <c:pt idx="12">
                  <c:v>188.90506612733492</c:v>
                </c:pt>
                <c:pt idx="13">
                  <c:v>163.49897185049619</c:v>
                </c:pt>
                <c:pt idx="14">
                  <c:v>207.33750230824066</c:v>
                </c:pt>
                <c:pt idx="15">
                  <c:v>175.00534912658978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9B-4A44-885E-1B8A8ED57198}"/>
            </c:ext>
          </c:extLst>
        </c:ser>
        <c:ser>
          <c:idx val="5"/>
          <c:order val="5"/>
          <c:tx>
            <c:strRef>
              <c:f>'Losun skipt eftir skuldbind.'!$B$82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'Losun skipt eftir skuldbind.'!$D$76:$S$76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skuldbind.'!$D$82:$S$82</c:f>
              <c:numCache>
                <c:formatCode>0</c:formatCode>
                <c:ptCount val="16"/>
                <c:pt idx="0">
                  <c:v>119.29791555191447</c:v>
                </c:pt>
                <c:pt idx="1">
                  <c:v>129.24056672281176</c:v>
                </c:pt>
                <c:pt idx="2">
                  <c:v>149.83992987683513</c:v>
                </c:pt>
                <c:pt idx="3">
                  <c:v>188.48446841169914</c:v>
                </c:pt>
                <c:pt idx="4">
                  <c:v>172.40675584137767</c:v>
                </c:pt>
                <c:pt idx="5">
                  <c:v>194.215</c:v>
                </c:pt>
                <c:pt idx="6">
                  <c:v>183.00800000000001</c:v>
                </c:pt>
                <c:pt idx="7">
                  <c:v>174.81625</c:v>
                </c:pt>
                <c:pt idx="8">
                  <c:v>176.60900000000001</c:v>
                </c:pt>
                <c:pt idx="9">
                  <c:v>186.96475000000001</c:v>
                </c:pt>
                <c:pt idx="10">
                  <c:v>167.0795</c:v>
                </c:pt>
                <c:pt idx="11">
                  <c:v>151.80460830540562</c:v>
                </c:pt>
                <c:pt idx="12">
                  <c:v>149.09899999999999</c:v>
                </c:pt>
                <c:pt idx="13">
                  <c:v>158.982</c:v>
                </c:pt>
                <c:pt idx="14">
                  <c:v>166.24161351894816</c:v>
                </c:pt>
                <c:pt idx="15">
                  <c:v>178.21261143643875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9B-4A44-885E-1B8A8ED57198}"/>
            </c:ext>
          </c:extLst>
        </c:ser>
        <c:ser>
          <c:idx val="6"/>
          <c:order val="6"/>
          <c:tx>
            <c:strRef>
              <c:f>'Losun skipt eftir skuldbind.'!$B$83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skuldbind.'!$D$76:$S$76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skuldbind.'!$D$83:$S$83</c:f>
              <c:numCache>
                <c:formatCode>0</c:formatCode>
                <c:ptCount val="16"/>
                <c:pt idx="0">
                  <c:v>289.029125974507</c:v>
                </c:pt>
                <c:pt idx="1">
                  <c:v>294.56448094597323</c:v>
                </c:pt>
                <c:pt idx="2">
                  <c:v>298.84221730153519</c:v>
                </c:pt>
                <c:pt idx="3">
                  <c:v>301.85389401360175</c:v>
                </c:pt>
                <c:pt idx="4">
                  <c:v>306.13893784340803</c:v>
                </c:pt>
                <c:pt idx="5">
                  <c:v>303.06097745823894</c:v>
                </c:pt>
                <c:pt idx="6">
                  <c:v>302.58864287651352</c:v>
                </c:pt>
                <c:pt idx="7">
                  <c:v>299.5834893503233</c:v>
                </c:pt>
                <c:pt idx="8">
                  <c:v>292.90210638889243</c:v>
                </c:pt>
                <c:pt idx="9">
                  <c:v>311.37704484506321</c:v>
                </c:pt>
                <c:pt idx="10">
                  <c:v>313.84141674597237</c:v>
                </c:pt>
                <c:pt idx="11">
                  <c:v>318.06182815993714</c:v>
                </c:pt>
                <c:pt idx="12">
                  <c:v>311.00870553855981</c:v>
                </c:pt>
                <c:pt idx="13">
                  <c:v>301.14044393239033</c:v>
                </c:pt>
                <c:pt idx="14">
                  <c:v>296.70711459748088</c:v>
                </c:pt>
                <c:pt idx="15">
                  <c:v>291.25425349623896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9B-4A44-885E-1B8A8ED57198}"/>
            </c:ext>
          </c:extLst>
        </c:ser>
        <c:ser>
          <c:idx val="7"/>
          <c:order val="7"/>
          <c:tx>
            <c:strRef>
              <c:f>'Losun skipt eftir skuldbind.'!$B$84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skuldbind.'!$D$76:$S$76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skuldbind.'!$D$84:$S$84</c:f>
              <c:numCache>
                <c:formatCode>0</c:formatCode>
                <c:ptCount val="16"/>
                <c:pt idx="0">
                  <c:v>241.09365494828333</c:v>
                </c:pt>
                <c:pt idx="1">
                  <c:v>218.10246629271663</c:v>
                </c:pt>
                <c:pt idx="2">
                  <c:v>219.65912466373331</c:v>
                </c:pt>
                <c:pt idx="3">
                  <c:v>212.65061855646667</c:v>
                </c:pt>
                <c:pt idx="4">
                  <c:v>148.13331456883333</c:v>
                </c:pt>
                <c:pt idx="5">
                  <c:v>118.70632263673333</c:v>
                </c:pt>
                <c:pt idx="6">
                  <c:v>108.55418858901665</c:v>
                </c:pt>
                <c:pt idx="7">
                  <c:v>104.6438394128333</c:v>
                </c:pt>
                <c:pt idx="8">
                  <c:v>100.59477967303981</c:v>
                </c:pt>
                <c:pt idx="9">
                  <c:v>119.44257677011075</c:v>
                </c:pt>
                <c:pt idx="10">
                  <c:v>118.18924269933332</c:v>
                </c:pt>
                <c:pt idx="11">
                  <c:v>137.26513989979563</c:v>
                </c:pt>
                <c:pt idx="12">
                  <c:v>140.75596959510085</c:v>
                </c:pt>
                <c:pt idx="13">
                  <c:v>112.34152012492544</c:v>
                </c:pt>
                <c:pt idx="14">
                  <c:v>25.488590610571524</c:v>
                </c:pt>
                <c:pt idx="15">
                  <c:v>14.316057080916664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9B-4A44-885E-1B8A8ED57198}"/>
            </c:ext>
          </c:extLst>
        </c:ser>
        <c:ser>
          <c:idx val="8"/>
          <c:order val="8"/>
          <c:tx>
            <c:strRef>
              <c:f>'Losun skipt eftir skuldbind.'!$B$85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skuldbind.'!$D$76:$S$76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skuldbind.'!$D$85:$S$85</c:f>
              <c:numCache>
                <c:formatCode>0</c:formatCode>
                <c:ptCount val="16"/>
                <c:pt idx="0">
                  <c:v>450.04439486459205</c:v>
                </c:pt>
                <c:pt idx="1">
                  <c:v>491.08201396016057</c:v>
                </c:pt>
                <c:pt idx="2">
                  <c:v>505.21014627849718</c:v>
                </c:pt>
                <c:pt idx="3">
                  <c:v>448.07426438503626</c:v>
                </c:pt>
                <c:pt idx="4">
                  <c:v>341.79665326680197</c:v>
                </c:pt>
                <c:pt idx="5">
                  <c:v>294.3149187848494</c:v>
                </c:pt>
                <c:pt idx="6">
                  <c:v>295.34040452463842</c:v>
                </c:pt>
                <c:pt idx="7">
                  <c:v>262.22275452492613</c:v>
                </c:pt>
                <c:pt idx="8">
                  <c:v>246.11315999730459</c:v>
                </c:pt>
                <c:pt idx="9">
                  <c:v>215.23682982022001</c:v>
                </c:pt>
                <c:pt idx="10">
                  <c:v>250.27122896071569</c:v>
                </c:pt>
                <c:pt idx="11">
                  <c:v>238.10578293438857</c:v>
                </c:pt>
                <c:pt idx="12">
                  <c:v>222.39346186814964</c:v>
                </c:pt>
                <c:pt idx="13">
                  <c:v>239.34678549985301</c:v>
                </c:pt>
                <c:pt idx="14">
                  <c:v>305.94084430705198</c:v>
                </c:pt>
                <c:pt idx="15">
                  <c:v>268.07480881243555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79B-4A44-885E-1B8A8ED57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51641352"/>
        <c:axId val="751641024"/>
      </c:barChart>
      <c:catAx>
        <c:axId val="7516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024"/>
        <c:crosses val="autoZero"/>
        <c:auto val="1"/>
        <c:lblAlgn val="ctr"/>
        <c:lblOffset val="100"/>
        <c:noMultiLvlLbl val="0"/>
      </c:catAx>
      <c:valAx>
        <c:axId val="7516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Losun gróðrhúsalofttegunda (kt CO</a:t>
                </a:r>
                <a:r>
                  <a:rPr lang="is-IS" sz="1000" baseline="-25000"/>
                  <a:t>2</a:t>
                </a:r>
                <a:r>
                  <a:rPr lang="is-IS" sz="1000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701001690630361E-2"/>
          <c:y val="0.7998900111360866"/>
          <c:w val="0.9141838190910162"/>
          <c:h val="0.17832944980414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geirum'!$B$74</c:f>
              <c:strCache>
                <c:ptCount val="1"/>
                <c:pt idx="0">
                  <c:v>Steinefnaiðnaður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geirum'!$D$74:$AH$74</c:f>
              <c:numCache>
                <c:formatCode>0.0</c:formatCode>
                <c:ptCount val="31"/>
                <c:pt idx="0">
                  <c:v>52.256339687250005</c:v>
                </c:pt>
                <c:pt idx="1">
                  <c:v>48.627777945875003</c:v>
                </c:pt>
                <c:pt idx="2">
                  <c:v>45.670125973499999</c:v>
                </c:pt>
                <c:pt idx="3">
                  <c:v>39.654677162187504</c:v>
                </c:pt>
                <c:pt idx="4">
                  <c:v>37.353068341499998</c:v>
                </c:pt>
                <c:pt idx="5">
                  <c:v>37.842061164624994</c:v>
                </c:pt>
                <c:pt idx="6">
                  <c:v>41.7556405603125</c:v>
                </c:pt>
                <c:pt idx="7">
                  <c:v>46.519068504062503</c:v>
                </c:pt>
                <c:pt idx="8">
                  <c:v>54.358745967249995</c:v>
                </c:pt>
                <c:pt idx="9">
                  <c:v>61.405246905937496</c:v>
                </c:pt>
                <c:pt idx="10">
                  <c:v>65.449830021950007</c:v>
                </c:pt>
                <c:pt idx="11">
                  <c:v>58.659445362749992</c:v>
                </c:pt>
                <c:pt idx="12">
                  <c:v>39.313677956749999</c:v>
                </c:pt>
                <c:pt idx="13">
                  <c:v>32.975809699750002</c:v>
                </c:pt>
                <c:pt idx="14">
                  <c:v>50.813966560749996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20.143580462280006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  <c:pt idx="30">
                  <c:v>0.89499845720000004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geirum'!$B$75</c:f>
              <c:strCache>
                <c:ptCount val="1"/>
                <c:pt idx="0">
                  <c:v>Efnaiðnaður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geirum'!$D$75:$AH$75</c:f>
              <c:numCache>
                <c:formatCode>0.0</c:formatCode>
                <c:ptCount val="31"/>
                <c:pt idx="0">
                  <c:v>46.848301886792456</c:v>
                </c:pt>
                <c:pt idx="1">
                  <c:v>45.310981132075469</c:v>
                </c:pt>
                <c:pt idx="2">
                  <c:v>40.483622641509434</c:v>
                </c:pt>
                <c:pt idx="3">
                  <c:v>42.557999999999993</c:v>
                </c:pt>
                <c:pt idx="4">
                  <c:v>42.966415094339617</c:v>
                </c:pt>
                <c:pt idx="5">
                  <c:v>40.98335849056604</c:v>
                </c:pt>
                <c:pt idx="6">
                  <c:v>47.783811320754715</c:v>
                </c:pt>
                <c:pt idx="7">
                  <c:v>39.949818867924527</c:v>
                </c:pt>
                <c:pt idx="8">
                  <c:v>34.845215094339622</c:v>
                </c:pt>
                <c:pt idx="9">
                  <c:v>35.20705283018868</c:v>
                </c:pt>
                <c:pt idx="10">
                  <c:v>18.317007547169812</c:v>
                </c:pt>
                <c:pt idx="11">
                  <c:v>16.017271698113209</c:v>
                </c:pt>
                <c:pt idx="12">
                  <c:v>0.45369811320754716</c:v>
                </c:pt>
                <c:pt idx="13">
                  <c:v>0.47860377358490563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geirum'!$B$76</c:f>
              <c:strCache>
                <c:ptCount val="1"/>
                <c:pt idx="0">
                  <c:v>Málmiðnaður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geirum'!$D$76:$AH$76</c:f>
              <c:numCache>
                <c:formatCode>0.0</c:formatCode>
                <c:ptCount val="31"/>
                <c:pt idx="0">
                  <c:v>844.21849272093868</c:v>
                </c:pt>
                <c:pt idx="1">
                  <c:v>729.28925317455264</c:v>
                </c:pt>
                <c:pt idx="2">
                  <c:v>507.94252052105696</c:v>
                </c:pt>
                <c:pt idx="3">
                  <c:v>468.19597389360285</c:v>
                </c:pt>
                <c:pt idx="4">
                  <c:v>435.82249082353007</c:v>
                </c:pt>
                <c:pt idx="5">
                  <c:v>469.08058151145946</c:v>
                </c:pt>
                <c:pt idx="6">
                  <c:v>424.9302712224794</c:v>
                </c:pt>
                <c:pt idx="7">
                  <c:v>546.86586298652901</c:v>
                </c:pt>
                <c:pt idx="8">
                  <c:v>681.79387578335638</c:v>
                </c:pt>
                <c:pt idx="9">
                  <c:v>816.11093412159926</c:v>
                </c:pt>
                <c:pt idx="10">
                  <c:v>868.16855663560455</c:v>
                </c:pt>
                <c:pt idx="11">
                  <c:v>876.23618558724195</c:v>
                </c:pt>
                <c:pt idx="12">
                  <c:v>890.30448668612462</c:v>
                </c:pt>
                <c:pt idx="13">
                  <c:v>882.78398520403402</c:v>
                </c:pt>
                <c:pt idx="14">
                  <c:v>862.97793414333808</c:v>
                </c:pt>
                <c:pt idx="15">
                  <c:v>827.51682820909514</c:v>
                </c:pt>
                <c:pt idx="16">
                  <c:v>1290.5307782243822</c:v>
                </c:pt>
                <c:pt idx="17">
                  <c:v>1425.3723220533479</c:v>
                </c:pt>
                <c:pt idx="18">
                  <c:v>1949.8811442899168</c:v>
                </c:pt>
                <c:pt idx="19">
                  <c:v>1764.6030770131906</c:v>
                </c:pt>
                <c:pt idx="20">
                  <c:v>1781.4676171498377</c:v>
                </c:pt>
                <c:pt idx="21">
                  <c:v>1668.9166203536577</c:v>
                </c:pt>
                <c:pt idx="22">
                  <c:v>1751.284646840084</c:v>
                </c:pt>
                <c:pt idx="23">
                  <c:v>1771.5009538248855</c:v>
                </c:pt>
                <c:pt idx="24">
                  <c:v>1749.6489805615131</c:v>
                </c:pt>
                <c:pt idx="25">
                  <c:v>1807.1099303151616</c:v>
                </c:pt>
                <c:pt idx="26">
                  <c:v>1771.5369006546166</c:v>
                </c:pt>
                <c:pt idx="27">
                  <c:v>1823.8809574118795</c:v>
                </c:pt>
                <c:pt idx="28">
                  <c:v>1845.6638814134931</c:v>
                </c:pt>
                <c:pt idx="29">
                  <c:v>1806.0904120232742</c:v>
                </c:pt>
                <c:pt idx="30">
                  <c:v>1775.6627026255705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geirum'!$B$77</c:f>
              <c:strCache>
                <c:ptCount val="1"/>
                <c:pt idx="0">
                  <c:v>Leysiefni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geirum'!$D$77:$AH$77</c:f>
              <c:numCache>
                <c:formatCode>0.0</c:formatCode>
                <c:ptCount val="31"/>
                <c:pt idx="0">
                  <c:v>6.7649734017292644</c:v>
                </c:pt>
                <c:pt idx="1">
                  <c:v>6.6253041308213696</c:v>
                </c:pt>
                <c:pt idx="2">
                  <c:v>6.7689445987083268</c:v>
                </c:pt>
                <c:pt idx="3">
                  <c:v>7.0152697015519268</c:v>
                </c:pt>
                <c:pt idx="4">
                  <c:v>6.9293960101627263</c:v>
                </c:pt>
                <c:pt idx="5">
                  <c:v>7.4412221829107263</c:v>
                </c:pt>
                <c:pt idx="6">
                  <c:v>7.4013184655099264</c:v>
                </c:pt>
                <c:pt idx="7">
                  <c:v>7.2865602901400255</c:v>
                </c:pt>
                <c:pt idx="8">
                  <c:v>7.4295130385937265</c:v>
                </c:pt>
                <c:pt idx="9">
                  <c:v>6.9792285308444919</c:v>
                </c:pt>
                <c:pt idx="10">
                  <c:v>7.3544798068163963</c:v>
                </c:pt>
                <c:pt idx="11">
                  <c:v>6.4540770969590309</c:v>
                </c:pt>
                <c:pt idx="12">
                  <c:v>6.6865073808821229</c:v>
                </c:pt>
                <c:pt idx="13">
                  <c:v>6.3554558977292661</c:v>
                </c:pt>
                <c:pt idx="14">
                  <c:v>7.1404000476541096</c:v>
                </c:pt>
                <c:pt idx="15">
                  <c:v>6.8704182663850935</c:v>
                </c:pt>
                <c:pt idx="16">
                  <c:v>7.6414170284739207</c:v>
                </c:pt>
                <c:pt idx="17">
                  <c:v>7.1614511326000727</c:v>
                </c:pt>
                <c:pt idx="18">
                  <c:v>6.3952977293226683</c:v>
                </c:pt>
                <c:pt idx="19">
                  <c:v>4.9046690367039307</c:v>
                </c:pt>
                <c:pt idx="20">
                  <c:v>5.1329721547256923</c:v>
                </c:pt>
                <c:pt idx="21">
                  <c:v>5.3571541559108331</c:v>
                </c:pt>
                <c:pt idx="22">
                  <c:v>5.3128578952911027</c:v>
                </c:pt>
                <c:pt idx="23">
                  <c:v>5.2625277798818964</c:v>
                </c:pt>
                <c:pt idx="24">
                  <c:v>5.3429897196137413</c:v>
                </c:pt>
                <c:pt idx="25">
                  <c:v>5.6735727014029838</c:v>
                </c:pt>
                <c:pt idx="26">
                  <c:v>5.7573938904590332</c:v>
                </c:pt>
                <c:pt idx="27">
                  <c:v>5.5747994899601983</c:v>
                </c:pt>
                <c:pt idx="28">
                  <c:v>6.1957835853715553</c:v>
                </c:pt>
                <c:pt idx="29">
                  <c:v>5.5528909152514636</c:v>
                </c:pt>
                <c:pt idx="30">
                  <c:v>5.7118853710283553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ser>
          <c:idx val="4"/>
          <c:order val="4"/>
          <c:tx>
            <c:strRef>
              <c:f>'Losunar skipt eftir geirum'!$B$78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geirum'!$D$78:$AH$78</c:f>
              <c:numCache>
                <c:formatCode>0.0</c:formatCode>
                <c:ptCount val="31"/>
                <c:pt idx="0">
                  <c:v>0.34414661194926871</c:v>
                </c:pt>
                <c:pt idx="1">
                  <c:v>0.69354829829307219</c:v>
                </c:pt>
                <c:pt idx="2">
                  <c:v>0.70255239276177739</c:v>
                </c:pt>
                <c:pt idx="3">
                  <c:v>1.5785445399612708</c:v>
                </c:pt>
                <c:pt idx="4">
                  <c:v>2.0294982693707362</c:v>
                </c:pt>
                <c:pt idx="5">
                  <c:v>3.4296861422974532</c:v>
                </c:pt>
                <c:pt idx="6">
                  <c:v>10.650622753892513</c:v>
                </c:pt>
                <c:pt idx="7">
                  <c:v>16.886959163981999</c:v>
                </c:pt>
                <c:pt idx="8">
                  <c:v>26.314948582128704</c:v>
                </c:pt>
                <c:pt idx="9">
                  <c:v>37.977970668849785</c:v>
                </c:pt>
                <c:pt idx="10">
                  <c:v>43.961977487452273</c:v>
                </c:pt>
                <c:pt idx="11">
                  <c:v>41.101574945970604</c:v>
                </c:pt>
                <c:pt idx="12">
                  <c:v>49.328820891212487</c:v>
                </c:pt>
                <c:pt idx="13">
                  <c:v>46.558168921517073</c:v>
                </c:pt>
                <c:pt idx="14">
                  <c:v>51.465875369749902</c:v>
                </c:pt>
                <c:pt idx="15">
                  <c:v>55.560803785955123</c:v>
                </c:pt>
                <c:pt idx="16">
                  <c:v>57.392030302396947</c:v>
                </c:pt>
                <c:pt idx="17">
                  <c:v>50.851076681232456</c:v>
                </c:pt>
                <c:pt idx="18">
                  <c:v>60.443508455516174</c:v>
                </c:pt>
                <c:pt idx="19">
                  <c:v>73.117427133187689</c:v>
                </c:pt>
                <c:pt idx="20">
                  <c:v>105.10782589069589</c:v>
                </c:pt>
                <c:pt idx="21">
                  <c:v>130.46147231545257</c:v>
                </c:pt>
                <c:pt idx="22">
                  <c:v>140.74764413164129</c:v>
                </c:pt>
                <c:pt idx="23">
                  <c:v>163.38026478130112</c:v>
                </c:pt>
                <c:pt idx="24">
                  <c:v>169.59904284777511</c:v>
                </c:pt>
                <c:pt idx="25">
                  <c:v>179.66159605094151</c:v>
                </c:pt>
                <c:pt idx="26">
                  <c:v>203.8813610919334</c:v>
                </c:pt>
                <c:pt idx="27">
                  <c:v>188.90506612733492</c:v>
                </c:pt>
                <c:pt idx="28">
                  <c:v>163.49897185049619</c:v>
                </c:pt>
                <c:pt idx="29">
                  <c:v>207.33750230824066</c:v>
                </c:pt>
                <c:pt idx="30">
                  <c:v>175.00534912658978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28-443E-9154-21A74515F23B}"/>
            </c:ext>
          </c:extLst>
        </c:ser>
        <c:ser>
          <c:idx val="5"/>
          <c:order val="5"/>
          <c:tx>
            <c:strRef>
              <c:f>'Losunar skipt eftir geirum'!$B$79</c:f>
              <c:strCache>
                <c:ptCount val="1"/>
                <c:pt idx="0">
                  <c:v>Efnanotkun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geirum'!$D$79:$AH$79</c:f>
              <c:numCache>
                <c:formatCode>0.0</c:formatCode>
                <c:ptCount val="31"/>
                <c:pt idx="0">
                  <c:v>6.991030238093999</c:v>
                </c:pt>
                <c:pt idx="1">
                  <c:v>6.5825816302339994</c:v>
                </c:pt>
                <c:pt idx="2">
                  <c:v>6.0365592649729996</c:v>
                </c:pt>
                <c:pt idx="3">
                  <c:v>5.9459246964950001</c:v>
                </c:pt>
                <c:pt idx="4">
                  <c:v>5.510749600204</c:v>
                </c:pt>
                <c:pt idx="5">
                  <c:v>5.5145793872160001</c:v>
                </c:pt>
                <c:pt idx="6">
                  <c:v>5.9414898953749997</c:v>
                </c:pt>
                <c:pt idx="7">
                  <c:v>5.9636097323400001</c:v>
                </c:pt>
                <c:pt idx="8">
                  <c:v>6.1122604626369998</c:v>
                </c:pt>
                <c:pt idx="9">
                  <c:v>6.2789316871369989</c:v>
                </c:pt>
                <c:pt idx="10">
                  <c:v>6.0248922154529989</c:v>
                </c:pt>
                <c:pt idx="11">
                  <c:v>5.7764320174159991</c:v>
                </c:pt>
                <c:pt idx="12">
                  <c:v>5.451868492927999</c:v>
                </c:pt>
                <c:pt idx="13">
                  <c:v>5.4106289201449993</c:v>
                </c:pt>
                <c:pt idx="14">
                  <c:v>5.1471371663839998</c:v>
                </c:pt>
                <c:pt idx="15">
                  <c:v>6.18344632223</c:v>
                </c:pt>
                <c:pt idx="16">
                  <c:v>6.5352579790610008</c:v>
                </c:pt>
                <c:pt idx="17">
                  <c:v>7.2825602691629996</c:v>
                </c:pt>
                <c:pt idx="18">
                  <c:v>6.8523140709609995</c:v>
                </c:pt>
                <c:pt idx="19">
                  <c:v>6.3735123374174885</c:v>
                </c:pt>
                <c:pt idx="20">
                  <c:v>8.2914164623629993</c:v>
                </c:pt>
                <c:pt idx="21">
                  <c:v>6.785283168254999</c:v>
                </c:pt>
                <c:pt idx="22">
                  <c:v>8.9958808481159789</c:v>
                </c:pt>
                <c:pt idx="23">
                  <c:v>6.4166143260559787</c:v>
                </c:pt>
                <c:pt idx="24">
                  <c:v>5.3101560905549361</c:v>
                </c:pt>
                <c:pt idx="25">
                  <c:v>4.5491738027270214</c:v>
                </c:pt>
                <c:pt idx="26">
                  <c:v>3.6887500129270001</c:v>
                </c:pt>
                <c:pt idx="27">
                  <c:v>4.8482276184200002</c:v>
                </c:pt>
                <c:pt idx="28">
                  <c:v>6.5653504335545962</c:v>
                </c:pt>
                <c:pt idx="29">
                  <c:v>4.7608069932788295</c:v>
                </c:pt>
                <c:pt idx="30">
                  <c:v>5.6749527403243611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28-443E-9154-21A74515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2.5186563464190348E-2"/>
              <c:y val="0.1722975683557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geirum'!$B$102</c:f>
              <c:strCache>
                <c:ptCount val="1"/>
                <c:pt idx="0">
                  <c:v>Iðragerjun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geirum'!$D$101:$AH$101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geirum'!$D$102:$AH$102</c:f>
              <c:numCache>
                <c:formatCode>0.0</c:formatCode>
                <c:ptCount val="31"/>
                <c:pt idx="0">
                  <c:v>326.32160784716746</c:v>
                </c:pt>
                <c:pt idx="1">
                  <c:v>316.86114599782974</c:v>
                </c:pt>
                <c:pt idx="2">
                  <c:v>313.02291246108121</c:v>
                </c:pt>
                <c:pt idx="3">
                  <c:v>312.7188588030628</c:v>
                </c:pt>
                <c:pt idx="4">
                  <c:v>315.2010213005758</c:v>
                </c:pt>
                <c:pt idx="5">
                  <c:v>303.23375868625033</c:v>
                </c:pt>
                <c:pt idx="6">
                  <c:v>307.86556155956322</c:v>
                </c:pt>
                <c:pt idx="7">
                  <c:v>305.42543254476226</c:v>
                </c:pt>
                <c:pt idx="8">
                  <c:v>311.290752893155</c:v>
                </c:pt>
                <c:pt idx="9">
                  <c:v>310.0177059071433</c:v>
                </c:pt>
                <c:pt idx="10">
                  <c:v>297.83699173059426</c:v>
                </c:pt>
                <c:pt idx="11">
                  <c:v>299.53582416632634</c:v>
                </c:pt>
                <c:pt idx="12">
                  <c:v>294.11960761413218</c:v>
                </c:pt>
                <c:pt idx="13">
                  <c:v>290.56052240999134</c:v>
                </c:pt>
                <c:pt idx="14">
                  <c:v>286.7254257231549</c:v>
                </c:pt>
                <c:pt idx="15">
                  <c:v>289.029125974507</c:v>
                </c:pt>
                <c:pt idx="16">
                  <c:v>294.56448094597323</c:v>
                </c:pt>
                <c:pt idx="17">
                  <c:v>298.84221730153519</c:v>
                </c:pt>
                <c:pt idx="18">
                  <c:v>301.85389401360175</c:v>
                </c:pt>
                <c:pt idx="19">
                  <c:v>306.13893784340803</c:v>
                </c:pt>
                <c:pt idx="20">
                  <c:v>303.06097745823894</c:v>
                </c:pt>
                <c:pt idx="21">
                  <c:v>302.58864287651352</c:v>
                </c:pt>
                <c:pt idx="22">
                  <c:v>299.5834893503233</c:v>
                </c:pt>
                <c:pt idx="23">
                  <c:v>292.90210638889243</c:v>
                </c:pt>
                <c:pt idx="24">
                  <c:v>311.37704484506321</c:v>
                </c:pt>
                <c:pt idx="25">
                  <c:v>313.84141674597237</c:v>
                </c:pt>
                <c:pt idx="26">
                  <c:v>318.06182815993714</c:v>
                </c:pt>
                <c:pt idx="27">
                  <c:v>311.00870553855981</c:v>
                </c:pt>
                <c:pt idx="28">
                  <c:v>301.14044393239033</c:v>
                </c:pt>
                <c:pt idx="29">
                  <c:v>296.70711459748088</c:v>
                </c:pt>
                <c:pt idx="30">
                  <c:v>291.25425349623896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geirum'!$B$103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geirum'!$D$101:$AH$101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geirum'!$D$103:$AH$103</c:f>
              <c:numCache>
                <c:formatCode>0.0</c:formatCode>
                <c:ptCount val="31"/>
                <c:pt idx="0">
                  <c:v>81.66323687218005</c:v>
                </c:pt>
                <c:pt idx="1">
                  <c:v>79.352798326811197</c:v>
                </c:pt>
                <c:pt idx="2">
                  <c:v>77.132957417829431</c:v>
                </c:pt>
                <c:pt idx="3">
                  <c:v>76.916276103397067</c:v>
                </c:pt>
                <c:pt idx="4">
                  <c:v>76.822302096295687</c:v>
                </c:pt>
                <c:pt idx="5">
                  <c:v>75.025513028613972</c:v>
                </c:pt>
                <c:pt idx="6">
                  <c:v>75.840882444790026</c:v>
                </c:pt>
                <c:pt idx="7">
                  <c:v>74.892157467819374</c:v>
                </c:pt>
                <c:pt idx="8">
                  <c:v>76.871157967541393</c:v>
                </c:pt>
                <c:pt idx="9">
                  <c:v>76.619675765841805</c:v>
                </c:pt>
                <c:pt idx="10">
                  <c:v>74.868596970322898</c:v>
                </c:pt>
                <c:pt idx="11">
                  <c:v>75.327120820201728</c:v>
                </c:pt>
                <c:pt idx="12">
                  <c:v>73.751375965828046</c:v>
                </c:pt>
                <c:pt idx="13">
                  <c:v>72.578577116287704</c:v>
                </c:pt>
                <c:pt idx="14">
                  <c:v>71.513261992855249</c:v>
                </c:pt>
                <c:pt idx="15">
                  <c:v>72.375553101443558</c:v>
                </c:pt>
                <c:pt idx="16">
                  <c:v>75.319010190235417</c:v>
                </c:pt>
                <c:pt idx="17">
                  <c:v>77.085414248969556</c:v>
                </c:pt>
                <c:pt idx="18">
                  <c:v>77.262320023611323</c:v>
                </c:pt>
                <c:pt idx="19">
                  <c:v>78.034257656353077</c:v>
                </c:pt>
                <c:pt idx="20">
                  <c:v>75.042595855733055</c:v>
                </c:pt>
                <c:pt idx="21">
                  <c:v>76.611269993653465</c:v>
                </c:pt>
                <c:pt idx="22">
                  <c:v>73.754736707479935</c:v>
                </c:pt>
                <c:pt idx="23">
                  <c:v>71.617410240743823</c:v>
                </c:pt>
                <c:pt idx="24">
                  <c:v>77.308206161381719</c:v>
                </c:pt>
                <c:pt idx="25">
                  <c:v>77.802528260834251</c:v>
                </c:pt>
                <c:pt idx="26">
                  <c:v>79.189008316949284</c:v>
                </c:pt>
                <c:pt idx="27">
                  <c:v>78.158248288984026</c:v>
                </c:pt>
                <c:pt idx="28">
                  <c:v>75.781792948553033</c:v>
                </c:pt>
                <c:pt idx="29">
                  <c:v>73.985765923170959</c:v>
                </c:pt>
                <c:pt idx="30">
                  <c:v>72.440049328239695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geirum'!$B$104</c:f>
              <c:strCache>
                <c:ptCount val="1"/>
                <c:pt idx="0">
                  <c:v>Nytjajarðvegur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geirum'!$D$101:$AH$101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geirum'!$D$104:$AH$104</c:f>
              <c:numCache>
                <c:formatCode>0.0</c:formatCode>
                <c:ptCount val="31"/>
                <c:pt idx="0">
                  <c:v>248.26269363947762</c:v>
                </c:pt>
                <c:pt idx="1">
                  <c:v>244.54429172722743</c:v>
                </c:pt>
                <c:pt idx="2">
                  <c:v>236.04404786340433</c:v>
                </c:pt>
                <c:pt idx="3">
                  <c:v>240.58826634731298</c:v>
                </c:pt>
                <c:pt idx="4">
                  <c:v>245.82379635895501</c:v>
                </c:pt>
                <c:pt idx="5">
                  <c:v>238.78057451260725</c:v>
                </c:pt>
                <c:pt idx="6">
                  <c:v>246.76142467637339</c:v>
                </c:pt>
                <c:pt idx="7">
                  <c:v>244.37343661077264</c:v>
                </c:pt>
                <c:pt idx="8">
                  <c:v>248.61180987784161</c:v>
                </c:pt>
                <c:pt idx="9">
                  <c:v>254.79667236321632</c:v>
                </c:pt>
                <c:pt idx="10">
                  <c:v>251.56909364826544</c:v>
                </c:pt>
                <c:pt idx="11">
                  <c:v>250.57607888095862</c:v>
                </c:pt>
                <c:pt idx="12">
                  <c:v>242.54755422689931</c:v>
                </c:pt>
                <c:pt idx="13">
                  <c:v>238.44769039126928</c:v>
                </c:pt>
                <c:pt idx="14">
                  <c:v>236.28382892714166</c:v>
                </c:pt>
                <c:pt idx="15">
                  <c:v>237.73932173854391</c:v>
                </c:pt>
                <c:pt idx="16">
                  <c:v>254.27267129965995</c:v>
                </c:pt>
                <c:pt idx="17">
                  <c:v>264.79658720345748</c:v>
                </c:pt>
                <c:pt idx="18">
                  <c:v>274.1835420852039</c:v>
                </c:pt>
                <c:pt idx="19">
                  <c:v>257.3206063740455</c:v>
                </c:pt>
                <c:pt idx="20">
                  <c:v>249.6321589676821</c:v>
                </c:pt>
                <c:pt idx="21">
                  <c:v>248.22934315182565</c:v>
                </c:pt>
                <c:pt idx="22">
                  <c:v>256.24037448430414</c:v>
                </c:pt>
                <c:pt idx="23">
                  <c:v>251.30330213798771</c:v>
                </c:pt>
                <c:pt idx="24">
                  <c:v>273.23219548093925</c:v>
                </c:pt>
                <c:pt idx="25">
                  <c:v>257.44631120891967</c:v>
                </c:pt>
                <c:pt idx="26">
                  <c:v>254.1380214346789</c:v>
                </c:pt>
                <c:pt idx="27">
                  <c:v>264.40479512371019</c:v>
                </c:pt>
                <c:pt idx="28">
                  <c:v>251.78871581223322</c:v>
                </c:pt>
                <c:pt idx="29">
                  <c:v>242.28887703661411</c:v>
                </c:pt>
                <c:pt idx="30">
                  <c:v>240.18874134193987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geirum'!$B$105</c:f>
              <c:strCache>
                <c:ptCount val="1"/>
                <c:pt idx="0">
                  <c:v>Áburður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geirum'!$D$101:$AH$101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geirum'!$D$105:$AH$105</c:f>
              <c:numCache>
                <c:formatCode>0.0</c:formatCode>
                <c:ptCount val="31"/>
                <c:pt idx="0">
                  <c:v>0.51699999999993906</c:v>
                </c:pt>
                <c:pt idx="1">
                  <c:v>0.2423314666667693</c:v>
                </c:pt>
                <c:pt idx="2">
                  <c:v>0.55757973333334121</c:v>
                </c:pt>
                <c:pt idx="3">
                  <c:v>0.49869013333329804</c:v>
                </c:pt>
                <c:pt idx="4">
                  <c:v>6.7686666666645579E-2</c:v>
                </c:pt>
                <c:pt idx="5">
                  <c:v>6.1221599999953469E-2</c:v>
                </c:pt>
                <c:pt idx="6">
                  <c:v>0.41275373333337484</c:v>
                </c:pt>
                <c:pt idx="7">
                  <c:v>0.75665920000005826</c:v>
                </c:pt>
                <c:pt idx="8">
                  <c:v>7.5803199999995741E-2</c:v>
                </c:pt>
                <c:pt idx="9">
                  <c:v>9.4214266666654112E-2</c:v>
                </c:pt>
                <c:pt idx="10">
                  <c:v>0.1183453333333091</c:v>
                </c:pt>
                <c:pt idx="11">
                  <c:v>0.10186586666668518</c:v>
                </c:pt>
                <c:pt idx="12">
                  <c:v>0.13691919999996571</c:v>
                </c:pt>
                <c:pt idx="13">
                  <c:v>2.6465890000000627</c:v>
                </c:pt>
                <c:pt idx="14">
                  <c:v>4.9528167333334068</c:v>
                </c:pt>
                <c:pt idx="15">
                  <c:v>4.2094844000000649</c:v>
                </c:pt>
                <c:pt idx="16">
                  <c:v>2.8716423999999279</c:v>
                </c:pt>
                <c:pt idx="17">
                  <c:v>1.5525269635845689</c:v>
                </c:pt>
                <c:pt idx="18">
                  <c:v>4.7374723122222804</c:v>
                </c:pt>
                <c:pt idx="19">
                  <c:v>3.4430504389844145</c:v>
                </c:pt>
                <c:pt idx="20">
                  <c:v>2.0871003046665919</c:v>
                </c:pt>
                <c:pt idx="21">
                  <c:v>2.5996383361667768</c:v>
                </c:pt>
                <c:pt idx="22">
                  <c:v>3.5792256916778342</c:v>
                </c:pt>
                <c:pt idx="23">
                  <c:v>2.8903801666667732</c:v>
                </c:pt>
                <c:pt idx="24">
                  <c:v>2.2151572666665515</c:v>
                </c:pt>
                <c:pt idx="25">
                  <c:v>3.4765136999999413</c:v>
                </c:pt>
                <c:pt idx="26">
                  <c:v>2.9089470666666557</c:v>
                </c:pt>
                <c:pt idx="27">
                  <c:v>2.3697695999999269</c:v>
                </c:pt>
                <c:pt idx="28">
                  <c:v>3.1943288666666376</c:v>
                </c:pt>
                <c:pt idx="29">
                  <c:v>5.866055066666604</c:v>
                </c:pt>
                <c:pt idx="30">
                  <c:v>5.7944482933334029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2.5186563464190348E-2"/>
              <c:y val="0.1722975683557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geirum'!$B$128</c:f>
              <c:strCache>
                <c:ptCount val="1"/>
                <c:pt idx="0">
                  <c:v>Urðun úrgangs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geirum'!$D$127:$AH$127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geirum'!$D$128:$AH$128</c:f>
              <c:numCache>
                <c:formatCode>0.0</c:formatCode>
                <c:ptCount val="31"/>
                <c:pt idx="0">
                  <c:v>149.73224359180495</c:v>
                </c:pt>
                <c:pt idx="1">
                  <c:v>154.75155590477738</c:v>
                </c:pt>
                <c:pt idx="2">
                  <c:v>168.14846358502928</c:v>
                </c:pt>
                <c:pt idx="3">
                  <c:v>179.68923104666308</c:v>
                </c:pt>
                <c:pt idx="4">
                  <c:v>190.33919241003571</c:v>
                </c:pt>
                <c:pt idx="5">
                  <c:v>201.09490457909786</c:v>
                </c:pt>
                <c:pt idx="6">
                  <c:v>204.95623387252914</c:v>
                </c:pt>
                <c:pt idx="7">
                  <c:v>208.75624387879702</c:v>
                </c:pt>
                <c:pt idx="8">
                  <c:v>214.88154243483393</c:v>
                </c:pt>
                <c:pt idx="9">
                  <c:v>221.64651205698209</c:v>
                </c:pt>
                <c:pt idx="10">
                  <c:v>227.17540037737282</c:v>
                </c:pt>
                <c:pt idx="11">
                  <c:v>235.46736183854097</c:v>
                </c:pt>
                <c:pt idx="12">
                  <c:v>236.29149612066971</c:v>
                </c:pt>
                <c:pt idx="13">
                  <c:v>237.08877957030938</c:v>
                </c:pt>
                <c:pt idx="14">
                  <c:v>244.82889159437428</c:v>
                </c:pt>
                <c:pt idx="15">
                  <c:v>234.37921196633101</c:v>
                </c:pt>
                <c:pt idx="16">
                  <c:v>265.32269581775853</c:v>
                </c:pt>
                <c:pt idx="17">
                  <c:v>262.41508077476391</c:v>
                </c:pt>
                <c:pt idx="18">
                  <c:v>252.08197955104674</c:v>
                </c:pt>
                <c:pt idx="19">
                  <c:v>242.79421898440251</c:v>
                </c:pt>
                <c:pt idx="20">
                  <c:v>242.68989381530926</c:v>
                </c:pt>
                <c:pt idx="21">
                  <c:v>221.37354613052207</c:v>
                </c:pt>
                <c:pt idx="22">
                  <c:v>195.92564616445776</c:v>
                </c:pt>
                <c:pt idx="23">
                  <c:v>208.1074537581577</c:v>
                </c:pt>
                <c:pt idx="24">
                  <c:v>204.58904049232558</c:v>
                </c:pt>
                <c:pt idx="25">
                  <c:v>200.14798023607082</c:v>
                </c:pt>
                <c:pt idx="26">
                  <c:v>191.97150498230337</c:v>
                </c:pt>
                <c:pt idx="27">
                  <c:v>184.80485083694774</c:v>
                </c:pt>
                <c:pt idx="28">
                  <c:v>192.83175217185243</c:v>
                </c:pt>
                <c:pt idx="29">
                  <c:v>162.89272538557594</c:v>
                </c:pt>
                <c:pt idx="30">
                  <c:v>187.42918765949051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geirum'!$B$129</c:f>
              <c:strCache>
                <c:ptCount val="1"/>
                <c:pt idx="0">
                  <c:v>Jarðgerð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geirum'!$D$127:$AH$127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geirum'!$D$129:$AH$129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0.34304000000000001</c:v>
                </c:pt>
                <c:pt idx="6">
                  <c:v>0.34304000000000001</c:v>
                </c:pt>
                <c:pt idx="7">
                  <c:v>0.34304000000000001</c:v>
                </c:pt>
                <c:pt idx="8">
                  <c:v>0.34304000000000001</c:v>
                </c:pt>
                <c:pt idx="9">
                  <c:v>0.34304000000000001</c:v>
                </c:pt>
                <c:pt idx="10">
                  <c:v>0.34304000000000001</c:v>
                </c:pt>
                <c:pt idx="11">
                  <c:v>0.34304000000000001</c:v>
                </c:pt>
                <c:pt idx="12">
                  <c:v>0.34304000000000001</c:v>
                </c:pt>
                <c:pt idx="13">
                  <c:v>0.51455999999999991</c:v>
                </c:pt>
                <c:pt idx="14">
                  <c:v>0.51455999999999991</c:v>
                </c:pt>
                <c:pt idx="15">
                  <c:v>0.85759999999999992</c:v>
                </c:pt>
                <c:pt idx="16">
                  <c:v>1.37216</c:v>
                </c:pt>
                <c:pt idx="17">
                  <c:v>1.7151999999999998</c:v>
                </c:pt>
                <c:pt idx="18">
                  <c:v>1.8193126399999999</c:v>
                </c:pt>
                <c:pt idx="19">
                  <c:v>2.1848087244799999</c:v>
                </c:pt>
                <c:pt idx="20">
                  <c:v>2.6147431920640001</c:v>
                </c:pt>
                <c:pt idx="21">
                  <c:v>2.4494580812799995</c:v>
                </c:pt>
                <c:pt idx="22">
                  <c:v>1.91746496</c:v>
                </c:pt>
                <c:pt idx="23">
                  <c:v>2.5671398400000003</c:v>
                </c:pt>
                <c:pt idx="24">
                  <c:v>3.4544128000000001</c:v>
                </c:pt>
                <c:pt idx="25">
                  <c:v>3.6536161280000004</c:v>
                </c:pt>
                <c:pt idx="26">
                  <c:v>3.9122494208000003</c:v>
                </c:pt>
                <c:pt idx="27">
                  <c:v>3.7228464025600005</c:v>
                </c:pt>
                <c:pt idx="28">
                  <c:v>4.1174077516800001</c:v>
                </c:pt>
                <c:pt idx="29">
                  <c:v>4.093311610112</c:v>
                </c:pt>
                <c:pt idx="30">
                  <c:v>5.8540208230374926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geirum'!$B$130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geirum'!$D$127:$AH$127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geirum'!$E$130:$AH$130</c:f>
              <c:numCache>
                <c:formatCode>0.0</c:formatCode>
                <c:ptCount val="30"/>
                <c:pt idx="0">
                  <c:v>14.941539657667798</c:v>
                </c:pt>
                <c:pt idx="1">
                  <c:v>14.56231878788441</c:v>
                </c:pt>
                <c:pt idx="2">
                  <c:v>12.512133237071934</c:v>
                </c:pt>
                <c:pt idx="3">
                  <c:v>11.574038171498445</c:v>
                </c:pt>
                <c:pt idx="4">
                  <c:v>10.273340219497225</c:v>
                </c:pt>
                <c:pt idx="5">
                  <c:v>9.2476883490454576</c:v>
                </c:pt>
                <c:pt idx="6">
                  <c:v>8.8874543231161915</c:v>
                </c:pt>
                <c:pt idx="7">
                  <c:v>7.5891978511927753</c:v>
                </c:pt>
                <c:pt idx="8">
                  <c:v>6.2800606840948987</c:v>
                </c:pt>
                <c:pt idx="9">
                  <c:v>6.0298185105264857</c:v>
                </c:pt>
                <c:pt idx="10">
                  <c:v>5.5292089972410405</c:v>
                </c:pt>
                <c:pt idx="11">
                  <c:v>5.1488933127525609</c:v>
                </c:pt>
                <c:pt idx="12">
                  <c:v>4.445315657067705</c:v>
                </c:pt>
                <c:pt idx="13">
                  <c:v>6.78003876754254</c:v>
                </c:pt>
                <c:pt idx="14">
                  <c:v>5.4745524920987885</c:v>
                </c:pt>
                <c:pt idx="15">
                  <c:v>5.5327898723174123</c:v>
                </c:pt>
                <c:pt idx="16">
                  <c:v>8.6209444666858257</c:v>
                </c:pt>
                <c:pt idx="17">
                  <c:v>6.8306331539132445</c:v>
                </c:pt>
                <c:pt idx="18">
                  <c:v>6.6865975583634754</c:v>
                </c:pt>
                <c:pt idx="19">
                  <c:v>6.5122992051654096</c:v>
                </c:pt>
                <c:pt idx="20">
                  <c:v>7.1444797801906246</c:v>
                </c:pt>
                <c:pt idx="21">
                  <c:v>6.9025475471280862</c:v>
                </c:pt>
                <c:pt idx="22">
                  <c:v>5.9733521193200003</c:v>
                </c:pt>
                <c:pt idx="23">
                  <c:v>7.8417672927911637</c:v>
                </c:pt>
                <c:pt idx="24">
                  <c:v>7.0995091363881331</c:v>
                </c:pt>
                <c:pt idx="25">
                  <c:v>7.4268464206791762</c:v>
                </c:pt>
                <c:pt idx="26">
                  <c:v>7.798727386805707</c:v>
                </c:pt>
                <c:pt idx="27">
                  <c:v>6.8257945909720972</c:v>
                </c:pt>
                <c:pt idx="28">
                  <c:v>9.3740210721608008</c:v>
                </c:pt>
                <c:pt idx="29">
                  <c:v>8.808929408845998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geirum'!$B$131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geirum'!$D$127:$AH$127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geirum'!$D$131:$AH$131</c:f>
              <c:numCache>
                <c:formatCode>0.0</c:formatCode>
                <c:ptCount val="31"/>
                <c:pt idx="0">
                  <c:v>54.577184719350861</c:v>
                </c:pt>
                <c:pt idx="1">
                  <c:v>57.490037925957409</c:v>
                </c:pt>
                <c:pt idx="2">
                  <c:v>56.899386825593929</c:v>
                </c:pt>
                <c:pt idx="3">
                  <c:v>60.695490619330911</c:v>
                </c:pt>
                <c:pt idx="4">
                  <c:v>56.530250588878559</c:v>
                </c:pt>
                <c:pt idx="5">
                  <c:v>58.660729232419783</c:v>
                </c:pt>
                <c:pt idx="6">
                  <c:v>69.789749144994119</c:v>
                </c:pt>
                <c:pt idx="7">
                  <c:v>73.756801656359528</c:v>
                </c:pt>
                <c:pt idx="8">
                  <c:v>60.668326071041697</c:v>
                </c:pt>
                <c:pt idx="9">
                  <c:v>62.241125002241766</c:v>
                </c:pt>
                <c:pt idx="10">
                  <c:v>68.004692548303083</c:v>
                </c:pt>
                <c:pt idx="11">
                  <c:v>68.302282579270468</c:v>
                </c:pt>
                <c:pt idx="12">
                  <c:v>79.673364144892346</c:v>
                </c:pt>
                <c:pt idx="13">
                  <c:v>73.649458340794226</c:v>
                </c:pt>
                <c:pt idx="14">
                  <c:v>66.514330732257946</c:v>
                </c:pt>
                <c:pt idx="15">
                  <c:v>63.55749979436159</c:v>
                </c:pt>
                <c:pt idx="16">
                  <c:v>56.163803470532955</c:v>
                </c:pt>
                <c:pt idx="17">
                  <c:v>58.998001394075487</c:v>
                </c:pt>
                <c:pt idx="18">
                  <c:v>54.137949223232852</c:v>
                </c:pt>
                <c:pt idx="19">
                  <c:v>51.386617252651121</c:v>
                </c:pt>
                <c:pt idx="20">
                  <c:v>44.630929391335727</c:v>
                </c:pt>
                <c:pt idx="21">
                  <c:v>47.356463527162113</c:v>
                </c:pt>
                <c:pt idx="22">
                  <c:v>55.43161309847747</c:v>
                </c:pt>
                <c:pt idx="23">
                  <c:v>53.379442865373008</c:v>
                </c:pt>
                <c:pt idx="24">
                  <c:v>44.081387095277286</c:v>
                </c:pt>
                <c:pt idx="25">
                  <c:v>49.989633858876743</c:v>
                </c:pt>
                <c:pt idx="26">
                  <c:v>44.936435317753762</c:v>
                </c:pt>
                <c:pt idx="27">
                  <c:v>48.576368267988258</c:v>
                </c:pt>
                <c:pt idx="28">
                  <c:v>51.083308535961606</c:v>
                </c:pt>
                <c:pt idx="29">
                  <c:v>47.855045065138654</c:v>
                </c:pt>
                <c:pt idx="30">
                  <c:v>48.457386535967537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2.5186563464190348E-2"/>
              <c:y val="0.1722975683557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geirum'!$B$15</c:f>
              <c:strCache>
                <c:ptCount val="1"/>
                <c:pt idx="0">
                  <c:v>Orka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geirum'!$D$14:$AH$14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geirum'!$D$15:$AH$15</c:f>
              <c:numCache>
                <c:formatCode>0</c:formatCode>
                <c:ptCount val="31"/>
                <c:pt idx="0">
                  <c:v>1839.371309982994</c:v>
                </c:pt>
                <c:pt idx="1">
                  <c:v>1753.2432284126589</c:v>
                </c:pt>
                <c:pt idx="2">
                  <c:v>1897.1845564393327</c:v>
                </c:pt>
                <c:pt idx="3">
                  <c:v>2005.4642714786203</c:v>
                </c:pt>
                <c:pt idx="4">
                  <c:v>1954.2812411589696</c:v>
                </c:pt>
                <c:pt idx="5">
                  <c:v>2060.6125618260089</c:v>
                </c:pt>
                <c:pt idx="6">
                  <c:v>2117.4321082353185</c:v>
                </c:pt>
                <c:pt idx="7">
                  <c:v>2157.9926376819976</c:v>
                </c:pt>
                <c:pt idx="8">
                  <c:v>2151.5362166706127</c:v>
                </c:pt>
                <c:pt idx="9">
                  <c:v>2208.5454721539386</c:v>
                </c:pt>
                <c:pt idx="10">
                  <c:v>2190.7477232490664</c:v>
                </c:pt>
                <c:pt idx="11">
                  <c:v>2078.4809324386247</c:v>
                </c:pt>
                <c:pt idx="12">
                  <c:v>2188.9236792492306</c:v>
                </c:pt>
                <c:pt idx="13">
                  <c:v>2177.8396636619555</c:v>
                </c:pt>
                <c:pt idx="14">
                  <c:v>2277.3803843097749</c:v>
                </c:pt>
                <c:pt idx="15">
                  <c:v>2162.9490124282593</c:v>
                </c:pt>
                <c:pt idx="16">
                  <c:v>2225.0391455273657</c:v>
                </c:pt>
                <c:pt idx="17">
                  <c:v>2370.2464306641082</c:v>
                </c:pt>
                <c:pt idx="18">
                  <c:v>2240.0028751758159</c:v>
                </c:pt>
                <c:pt idx="19">
                  <c:v>2138.8439906671947</c:v>
                </c:pt>
                <c:pt idx="20">
                  <c:v>2028.0671199441877</c:v>
                </c:pt>
                <c:pt idx="21">
                  <c:v>1905.5770223598342</c:v>
                </c:pt>
                <c:pt idx="22">
                  <c:v>1855.6990219626807</c:v>
                </c:pt>
                <c:pt idx="23">
                  <c:v>1816.8845340210887</c:v>
                </c:pt>
                <c:pt idx="24">
                  <c:v>1826.2074977790355</c:v>
                </c:pt>
                <c:pt idx="25">
                  <c:v>1850.5874638773762</c:v>
                </c:pt>
                <c:pt idx="26">
                  <c:v>1825.8818762546205</c:v>
                </c:pt>
                <c:pt idx="27">
                  <c:v>1869.1114304631192</c:v>
                </c:pt>
                <c:pt idx="28">
                  <c:v>1911.5134833068751</c:v>
                </c:pt>
                <c:pt idx="29">
                  <c:v>1852.5439833000867</c:v>
                </c:pt>
                <c:pt idx="30">
                  <c:v>1663.0770771836776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geirum'!$D$14:$AH$14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geirum'!$D$16:$AH$16</c:f>
              <c:numCache>
                <c:formatCode>0</c:formatCode>
                <c:ptCount val="31"/>
                <c:pt idx="0">
                  <c:v>957.42328454675373</c:v>
                </c:pt>
                <c:pt idx="1">
                  <c:v>837.12944631185155</c:v>
                </c:pt>
                <c:pt idx="2">
                  <c:v>607.60432539250951</c:v>
                </c:pt>
                <c:pt idx="3">
                  <c:v>564.94838999379863</c:v>
                </c:pt>
                <c:pt idx="4">
                  <c:v>530.61161813910712</c:v>
                </c:pt>
                <c:pt idx="5">
                  <c:v>564.29148887907468</c:v>
                </c:pt>
                <c:pt idx="6">
                  <c:v>538.46315421832401</c:v>
                </c:pt>
                <c:pt idx="7">
                  <c:v>663.47187954497804</c:v>
                </c:pt>
                <c:pt idx="8">
                  <c:v>810.85455892830555</c:v>
                </c:pt>
                <c:pt idx="9">
                  <c:v>963.95936474455664</c:v>
                </c:pt>
                <c:pt idx="10">
                  <c:v>1009.276743714446</c:v>
                </c:pt>
                <c:pt idx="11">
                  <c:v>1004.2449867084508</c:v>
                </c:pt>
                <c:pt idx="12">
                  <c:v>991.53905952110483</c:v>
                </c:pt>
                <c:pt idx="13">
                  <c:v>974.56265241676022</c:v>
                </c:pt>
                <c:pt idx="14">
                  <c:v>977.93416913251781</c:v>
                </c:pt>
                <c:pt idx="15">
                  <c:v>951.11278547366533</c:v>
                </c:pt>
                <c:pt idx="16">
                  <c:v>1424.2675719893141</c:v>
                </c:pt>
                <c:pt idx="17">
                  <c:v>1554.9990620039034</c:v>
                </c:pt>
                <c:pt idx="18">
                  <c:v>2085.3769581007168</c:v>
                </c:pt>
                <c:pt idx="19">
                  <c:v>1877.6839685958198</c:v>
                </c:pt>
                <c:pt idx="20">
                  <c:v>1910.3998043497022</c:v>
                </c:pt>
                <c:pt idx="21">
                  <c:v>1831.6641104555561</c:v>
                </c:pt>
                <c:pt idx="22">
                  <c:v>1906.8503921916122</c:v>
                </c:pt>
                <c:pt idx="23">
                  <c:v>1947.1130845985642</c:v>
                </c:pt>
                <c:pt idx="24">
                  <c:v>1930.4486637318569</c:v>
                </c:pt>
                <c:pt idx="25">
                  <c:v>1997.710813001793</c:v>
                </c:pt>
                <c:pt idx="26">
                  <c:v>1985.6383771746559</c:v>
                </c:pt>
                <c:pt idx="27">
                  <c:v>2024.1113733816346</c:v>
                </c:pt>
                <c:pt idx="28">
                  <c:v>2022.8291994737156</c:v>
                </c:pt>
                <c:pt idx="29">
                  <c:v>2024.698603230165</c:v>
                </c:pt>
                <c:pt idx="30">
                  <c:v>1962.9498883207132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geirum'!$B$17</c:f>
              <c:strCache>
                <c:ptCount val="1"/>
                <c:pt idx="0">
                  <c:v>Landbúnaður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geirum'!$D$14:$AH$14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geirum'!$D$17:$AH$17</c:f>
              <c:numCache>
                <c:formatCode>0</c:formatCode>
                <c:ptCount val="31"/>
                <c:pt idx="0">
                  <c:v>656.76453835882501</c:v>
                </c:pt>
                <c:pt idx="1">
                  <c:v>641.00056751853515</c:v>
                </c:pt>
                <c:pt idx="2">
                  <c:v>626.75749747564828</c:v>
                </c:pt>
                <c:pt idx="3">
                  <c:v>630.72209138710616</c:v>
                </c:pt>
                <c:pt idx="4">
                  <c:v>637.91480642249314</c:v>
                </c:pt>
                <c:pt idx="5">
                  <c:v>617.10106782747152</c:v>
                </c:pt>
                <c:pt idx="6">
                  <c:v>630.88062241405999</c:v>
                </c:pt>
                <c:pt idx="7">
                  <c:v>625.44768582335428</c:v>
                </c:pt>
                <c:pt idx="8">
                  <c:v>636.84952393853803</c:v>
                </c:pt>
                <c:pt idx="9">
                  <c:v>641.52826830286801</c:v>
                </c:pt>
                <c:pt idx="10">
                  <c:v>624.39302768251582</c:v>
                </c:pt>
                <c:pt idx="11">
                  <c:v>625.54088973415332</c:v>
                </c:pt>
                <c:pt idx="12">
                  <c:v>610.55545700685957</c:v>
                </c:pt>
                <c:pt idx="13">
                  <c:v>604.23337891754841</c:v>
                </c:pt>
                <c:pt idx="14">
                  <c:v>599.4753333764852</c:v>
                </c:pt>
                <c:pt idx="15">
                  <c:v>603.35348521449453</c:v>
                </c:pt>
                <c:pt idx="16">
                  <c:v>627.02780483586855</c:v>
                </c:pt>
                <c:pt idx="17">
                  <c:v>642.27674571754687</c:v>
                </c:pt>
                <c:pt idx="18">
                  <c:v>658.03722843463925</c:v>
                </c:pt>
                <c:pt idx="19">
                  <c:v>644.93685231279107</c:v>
                </c:pt>
                <c:pt idx="20">
                  <c:v>629.82283258632071</c:v>
                </c:pt>
                <c:pt idx="21">
                  <c:v>630.02889435815939</c:v>
                </c:pt>
                <c:pt idx="22">
                  <c:v>633.15782623378516</c:v>
                </c:pt>
                <c:pt idx="23">
                  <c:v>618.71319893429074</c:v>
                </c:pt>
                <c:pt idx="24">
                  <c:v>664.13260375405071</c:v>
                </c:pt>
                <c:pt idx="25">
                  <c:v>652.56676991572624</c:v>
                </c:pt>
                <c:pt idx="26">
                  <c:v>654.29780497823197</c:v>
                </c:pt>
                <c:pt idx="27">
                  <c:v>655.94151855125392</c:v>
                </c:pt>
                <c:pt idx="28">
                  <c:v>631.90528155984327</c:v>
                </c:pt>
                <c:pt idx="29">
                  <c:v>618.84781262393255</c:v>
                </c:pt>
                <c:pt idx="30">
                  <c:v>609.67749245975199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geirum'!$B$18</c:f>
              <c:strCache>
                <c:ptCount val="1"/>
                <c:pt idx="0">
                  <c:v>Úrgangur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geirum'!$D$14:$AH$14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geirum'!$D$18:$AH$18</c:f>
              <c:numCache>
                <c:formatCode>0</c:formatCode>
                <c:ptCount val="31"/>
                <c:pt idx="0">
                  <c:v>219.36458748868134</c:v>
                </c:pt>
                <c:pt idx="1">
                  <c:v>227.18313348840258</c:v>
                </c:pt>
                <c:pt idx="2">
                  <c:v>239.61016919850761</c:v>
                </c:pt>
                <c:pt idx="3">
                  <c:v>252.89685490306593</c:v>
                </c:pt>
                <c:pt idx="4">
                  <c:v>258.44348117041272</c:v>
                </c:pt>
                <c:pt idx="5">
                  <c:v>270.37201403101483</c:v>
                </c:pt>
                <c:pt idx="6">
                  <c:v>284.33671136656869</c:v>
                </c:pt>
                <c:pt idx="7">
                  <c:v>291.74353985827275</c:v>
                </c:pt>
                <c:pt idx="8">
                  <c:v>283.4821063570684</c:v>
                </c:pt>
                <c:pt idx="9">
                  <c:v>290.51073774331877</c:v>
                </c:pt>
                <c:pt idx="10">
                  <c:v>301.55295143620242</c:v>
                </c:pt>
                <c:pt idx="11">
                  <c:v>309.64189341505244</c:v>
                </c:pt>
                <c:pt idx="12">
                  <c:v>321.4567935783146</c:v>
                </c:pt>
                <c:pt idx="13">
                  <c:v>315.69811356817132</c:v>
                </c:pt>
                <c:pt idx="14">
                  <c:v>318.6378210941748</c:v>
                </c:pt>
                <c:pt idx="15">
                  <c:v>304.26886425279139</c:v>
                </c:pt>
                <c:pt idx="16">
                  <c:v>328.39144916060894</c:v>
                </c:pt>
                <c:pt idx="17">
                  <c:v>331.74922663552525</c:v>
                </c:pt>
                <c:pt idx="18">
                  <c:v>314.86987456819281</c:v>
                </c:pt>
                <c:pt idx="19">
                  <c:v>303.05224251989711</c:v>
                </c:pt>
                <c:pt idx="20">
                  <c:v>296.44786560387439</c:v>
                </c:pt>
                <c:pt idx="21">
                  <c:v>278.32394751915484</c:v>
                </c:pt>
                <c:pt idx="22">
                  <c:v>260.17727177006327</c:v>
                </c:pt>
                <c:pt idx="23">
                  <c:v>270.02738858285073</c:v>
                </c:pt>
                <c:pt idx="24">
                  <c:v>259.96660768039402</c:v>
                </c:pt>
                <c:pt idx="25">
                  <c:v>260.89073935933573</c:v>
                </c:pt>
                <c:pt idx="26">
                  <c:v>248.24703614153631</c:v>
                </c:pt>
                <c:pt idx="27">
                  <c:v>244.90279289430168</c:v>
                </c:pt>
                <c:pt idx="28">
                  <c:v>254.85826305046612</c:v>
                </c:pt>
                <c:pt idx="29">
                  <c:v>224.21510313298739</c:v>
                </c:pt>
                <c:pt idx="30">
                  <c:v>250.54952442734157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tx>
            <c:strRef>
              <c:f>'Losunar skipt eftir geirum'!$B$15:$B$18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rgbClr val="ED7D3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18141094566020241"/>
                  <c:y val="0.200193895720375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12264068188262"/>
                      <c:h val="0.29720178072192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5069591002989172"/>
                  <c:y val="-3.27247689587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37481048348960661"/>
                  <c:y val="-7.4953053072795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geirum'!$B$15:$B$18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'Losunar skipt eftir geirum'!$AI$15:$AI$18</c:f>
              <c:numCache>
                <c:formatCode>0%</c:formatCode>
                <c:ptCount val="4"/>
                <c:pt idx="0">
                  <c:v>0.37070506567645162</c:v>
                </c:pt>
                <c:pt idx="1">
                  <c:v>0.43754765022784664</c:v>
                </c:pt>
                <c:pt idx="2">
                  <c:v>0.13589901393294537</c:v>
                </c:pt>
                <c:pt idx="3">
                  <c:v>5.5848270162756439E-2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5629921259842504E-3"/>
          <c:y val="8.7962962962962965E-2"/>
          <c:w val="0.63699218523284451"/>
          <c:h val="0.847518491482420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FB-4228-8A83-25F87F9412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FB-4228-8A83-25F87F9412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FB-4228-8A83-25F87F9412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FB-4228-8A83-25F87F9412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1FB-4228-8A83-25F87F9412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97-4F11-AB8C-B1328E1B146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110-4A36-85D6-8D1D6C307A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110-4A36-85D6-8D1D6C307A9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geirum'!$B$43:$B$50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'Losunar skipt eftir geirum'!$AI$43:$AI$50</c:f>
              <c:numCache>
                <c:formatCode>0%</c:formatCode>
                <c:ptCount val="8"/>
                <c:pt idx="0">
                  <c:v>0.30560986971095344</c:v>
                </c:pt>
                <c:pt idx="1">
                  <c:v>0.49929591905037873</c:v>
                </c:pt>
                <c:pt idx="2">
                  <c:v>7.9717820205065359E-3</c:v>
                </c:pt>
                <c:pt idx="3">
                  <c:v>1.5087542626907334E-2</c:v>
                </c:pt>
                <c:pt idx="4">
                  <c:v>8.6081741353564063E-3</c:v>
                </c:pt>
                <c:pt idx="5">
                  <c:v>3.3519451289922231E-2</c:v>
                </c:pt>
                <c:pt idx="6">
                  <c:v>0.10715835957418837</c:v>
                </c:pt>
                <c:pt idx="7">
                  <c:v>2.2748901591787034E-2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7-4F11-AB8C-B1328E1B14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54356545905625"/>
          <c:y val="1.4885766006219504E-2"/>
          <c:w val="0.36572507449697506"/>
          <c:h val="0.98407281716105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02-491A-AC88-D666F16074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02-491A-AC88-D666F160744D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21771401932909656"/>
                  <c:y val="0.200193870568887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62025948103789"/>
                      <c:h val="0.297201730418943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5069591002989172"/>
                  <c:y val="-3.27247689587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37481048348960661"/>
                  <c:y val="-7.4953053072795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geirum'!$B$74:$B$79</c:f>
              <c:strCache>
                <c:ptCount val="6"/>
                <c:pt idx="0">
                  <c:v>Steinefnaiðnaður</c:v>
                </c:pt>
                <c:pt idx="1">
                  <c:v>Efnaiðnaður</c:v>
                </c:pt>
                <c:pt idx="2">
                  <c:v>Málmiðnaður</c:v>
                </c:pt>
                <c:pt idx="3">
                  <c:v>Leysiefni</c:v>
                </c:pt>
                <c:pt idx="4">
                  <c:v>F-gös (m.a. kælimiðlar)</c:v>
                </c:pt>
                <c:pt idx="5">
                  <c:v>Efnanotkun</c:v>
                </c:pt>
              </c:strCache>
            </c:strRef>
          </c:cat>
          <c:val>
            <c:numRef>
              <c:f>'Losunar skipt eftir geirum'!$AI$74:$AI$79</c:f>
              <c:numCache>
                <c:formatCode>0%</c:formatCode>
                <c:ptCount val="6"/>
                <c:pt idx="0">
                  <c:v>4.5594564717373585E-4</c:v>
                </c:pt>
                <c:pt idx="1">
                  <c:v>0</c:v>
                </c:pt>
                <c:pt idx="2">
                  <c:v>0.90458891140855091</c:v>
                </c:pt>
                <c:pt idx="3">
                  <c:v>2.9098477780881223E-3</c:v>
                </c:pt>
                <c:pt idx="4">
                  <c:v>8.9154262249814917E-2</c:v>
                </c:pt>
                <c:pt idx="5">
                  <c:v>2.8910329163722233E-3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26898889824168776"/>
                  <c:y val="-1.45812761936816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19001378276769"/>
                      <c:h val="0.297201633526985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5069591002989172"/>
                  <c:y val="-3.27247689587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37481048348960661"/>
                  <c:y val="-7.4953053072795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geirum'!$B$102:$B$105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Áburður</c:v>
                </c:pt>
              </c:strCache>
            </c:strRef>
          </c:cat>
          <c:val>
            <c:numRef>
              <c:f>'Losunar skipt eftir geirum'!$AI$102:$AI$105</c:f>
              <c:numCache>
                <c:formatCode>0%</c:formatCode>
                <c:ptCount val="4"/>
                <c:pt idx="0">
                  <c:v>0.47771855956363057</c:v>
                </c:pt>
                <c:pt idx="1">
                  <c:v>0.11881699787863145</c:v>
                </c:pt>
                <c:pt idx="2">
                  <c:v>0.39396032215802357</c:v>
                </c:pt>
                <c:pt idx="3">
                  <c:v>9.5041203997143203E-3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00000000-507B-439B-98AD-B8244B90C65D}">
          <cx:dataLabels pos="ctr">
            <cx:visibility seriesName="0" categoryName="1" value="1"/>
            <cx:separator>, </cx:separator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1000" b="1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cap="all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57129</xdr:colOff>
      <xdr:row>53</xdr:row>
      <xdr:rowOff>1755</xdr:rowOff>
    </xdr:from>
    <xdr:to>
      <xdr:col>11</xdr:col>
      <xdr:colOff>602192</xdr:colOff>
      <xdr:row>71</xdr:row>
      <xdr:rowOff>25162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58392C-A2E9-4681-AF0C-9188B734A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236322</xdr:colOff>
      <xdr:row>81</xdr:row>
      <xdr:rowOff>118637</xdr:rowOff>
    </xdr:from>
    <xdr:to>
      <xdr:col>12</xdr:col>
      <xdr:colOff>157974</xdr:colOff>
      <xdr:row>99</xdr:row>
      <xdr:rowOff>147759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0270C0-55C0-46FD-91EF-DB4A092FE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24173</xdr:colOff>
      <xdr:row>107</xdr:row>
      <xdr:rowOff>61232</xdr:rowOff>
    </xdr:from>
    <xdr:to>
      <xdr:col>11</xdr:col>
      <xdr:colOff>571141</xdr:colOff>
      <xdr:row>125</xdr:row>
      <xdr:rowOff>84639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ABC213A-B1F5-4642-B183-CC1E2D6E9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47546</xdr:colOff>
      <xdr:row>133</xdr:row>
      <xdr:rowOff>129911</xdr:rowOff>
    </xdr:from>
    <xdr:to>
      <xdr:col>11</xdr:col>
      <xdr:colOff>592609</xdr:colOff>
      <xdr:row>151</xdr:row>
      <xdr:rowOff>160939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2AD8A2-816B-4B92-AE45-262D56673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66919</xdr:colOff>
      <xdr:row>20</xdr:row>
      <xdr:rowOff>67801</xdr:rowOff>
    </xdr:from>
    <xdr:to>
      <xdr:col>11</xdr:col>
      <xdr:colOff>615792</xdr:colOff>
      <xdr:row>38</xdr:row>
      <xdr:rowOff>95017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14AA23-79DE-45D0-B7C9-912ECF704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417306</xdr:colOff>
      <xdr:row>20</xdr:row>
      <xdr:rowOff>50565</xdr:rowOff>
    </xdr:from>
    <xdr:to>
      <xdr:col>22</xdr:col>
      <xdr:colOff>503740</xdr:colOff>
      <xdr:row>38</xdr:row>
      <xdr:rowOff>68257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EF87FA9-034D-4AEC-9807-32D1E1F3C9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522867</xdr:colOff>
      <xdr:row>52</xdr:row>
      <xdr:rowOff>97267</xdr:rowOff>
    </xdr:from>
    <xdr:to>
      <xdr:col>22</xdr:col>
      <xdr:colOff>603586</xdr:colOff>
      <xdr:row>70</xdr:row>
      <xdr:rowOff>120675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02F5652-B4EB-4799-BD3E-B8BC1784D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441512</xdr:colOff>
      <xdr:row>81</xdr:row>
      <xdr:rowOff>54516</xdr:rowOff>
    </xdr:from>
    <xdr:to>
      <xdr:col>23</xdr:col>
      <xdr:colOff>529851</xdr:colOff>
      <xdr:row>99</xdr:row>
      <xdr:rowOff>79828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F67D1CA-9124-4064-9988-68F6CE0A9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588421</xdr:colOff>
      <xdr:row>107</xdr:row>
      <xdr:rowOff>97268</xdr:rowOff>
    </xdr:from>
    <xdr:to>
      <xdr:col>22</xdr:col>
      <xdr:colOff>38108</xdr:colOff>
      <xdr:row>125</xdr:row>
      <xdr:rowOff>120675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23E6D48-5C3F-40B6-894A-92582DA12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112870</xdr:colOff>
      <xdr:row>133</xdr:row>
      <xdr:rowOff>130968</xdr:rowOff>
    </xdr:from>
    <xdr:to>
      <xdr:col>22</xdr:col>
      <xdr:colOff>195494</xdr:colOff>
      <xdr:row>151</xdr:row>
      <xdr:rowOff>148661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9C466EA-5F4F-4507-8F7D-8591A171E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4767</xdr:colOff>
      <xdr:row>21</xdr:row>
      <xdr:rowOff>121099</xdr:rowOff>
    </xdr:from>
    <xdr:to>
      <xdr:col>12</xdr:col>
      <xdr:colOff>290047</xdr:colOff>
      <xdr:row>38</xdr:row>
      <xdr:rowOff>122599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D6BD5F-9F68-4CAB-A9F9-084AAD801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13471</xdr:colOff>
      <xdr:row>54</xdr:row>
      <xdr:rowOff>8025</xdr:rowOff>
    </xdr:from>
    <xdr:to>
      <xdr:col>12</xdr:col>
      <xdr:colOff>299063</xdr:colOff>
      <xdr:row>71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B14B29-2BA2-4EC5-A965-184FD0F29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319757</xdr:colOff>
      <xdr:row>87</xdr:row>
      <xdr:rowOff>37930</xdr:rowOff>
    </xdr:from>
    <xdr:to>
      <xdr:col>21</xdr:col>
      <xdr:colOff>476816</xdr:colOff>
      <xdr:row>104</xdr:row>
      <xdr:rowOff>39430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3C0D2B6-BDA2-4227-8AA6-34C4E585AE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2982" y="18459280"/>
              <a:ext cx="5014809" cy="32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s-I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334776</xdr:colOff>
      <xdr:row>54</xdr:row>
      <xdr:rowOff>6700</xdr:rowOff>
    </xdr:from>
    <xdr:to>
      <xdr:col>21</xdr:col>
      <xdr:colOff>475026</xdr:colOff>
      <xdr:row>71</xdr:row>
      <xdr:rowOff>8200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7F4BB40-8E89-4090-9496-15F7AF514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30816</xdr:colOff>
      <xdr:row>87</xdr:row>
      <xdr:rowOff>9804</xdr:rowOff>
    </xdr:from>
    <xdr:to>
      <xdr:col>12</xdr:col>
      <xdr:colOff>344757</xdr:colOff>
      <xdr:row>104</xdr:row>
      <xdr:rowOff>11304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3BDBA72-8027-4007-811A-63EC20D3D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0.09849</cdr:x>
      <cdr:y>0.20582</cdr:y>
    </cdr:from>
    <cdr:to>
      <cdr:x>0.94771</cdr:x>
      <cdr:y>0.38378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D47A5448-6BB4-424A-8F59-F7A6C9458EEB}"/>
            </a:ext>
          </a:extLst>
        </cdr:cNvPr>
        <cdr:cNvCxnSpPr/>
      </cdr:nvCxnSpPr>
      <cdr:spPr>
        <a:xfrm xmlns:a="http://schemas.openxmlformats.org/drawingml/2006/main">
          <a:off x="491101" y="666860"/>
          <a:ext cx="4234279" cy="576596"/>
        </a:xfrm>
        <a:prstGeom xmlns:a="http://schemas.openxmlformats.org/drawingml/2006/main" prst="straightConnector1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0.75724</cdr:x>
      <cdr:y>0.36429</cdr:y>
    </cdr:from>
    <cdr:to>
      <cdr:x>0.92623</cdr:x>
      <cdr:y>0.46008</cdr:y>
    </cdr:to>
    <cdr:sp macro="" textlink="">
      <cdr:nvSpPr>
        <cdr:cNvPr id="3" name="TextBox 9">
          <a:extLst xmlns:a="http://schemas.openxmlformats.org/drawingml/2006/main">
            <a:ext uri="{FF2B5EF4-FFF2-40B4-BE49-F238E27FC236}">
              <a16:creationId xmlns:a16="http://schemas.microsoft.com/office/drawing/2014/main" id="{7DFE6CBE-112F-4C40-930D-4D6894261227}"/>
            </a:ext>
          </a:extLst>
        </cdr:cNvPr>
        <cdr:cNvSpPr txBox="1"/>
      </cdr:nvSpPr>
      <cdr:spPr>
        <a:xfrm xmlns:a="http://schemas.openxmlformats.org/drawingml/2006/main">
          <a:off x="3794991" y="1180290"/>
          <a:ext cx="846919" cy="310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2000">
              <a:solidFill>
                <a:schemeClr val="bg2">
                  <a:lumMod val="25000"/>
                </a:schemeClr>
              </a:solidFill>
            </a:rPr>
            <a:t>-29%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NIR202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8AAC"/>
      </a:accent1>
      <a:accent2>
        <a:srgbClr val="FFD44B"/>
      </a:accent2>
      <a:accent3>
        <a:srgbClr val="855092"/>
      </a:accent3>
      <a:accent4>
        <a:srgbClr val="ED7D31"/>
      </a:accent4>
      <a:accent5>
        <a:srgbClr val="68A200"/>
      </a:accent5>
      <a:accent6>
        <a:srgbClr val="15C5C1"/>
      </a:accent6>
      <a:hlink>
        <a:srgbClr val="008AAC"/>
      </a:hlink>
      <a:folHlink>
        <a:srgbClr val="85509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3A4E-899D-4F6C-BFF7-508E8E6EE835}">
  <dimension ref="B2:L11"/>
  <sheetViews>
    <sheetView workbookViewId="0">
      <selection activeCell="B24" sqref="B24"/>
    </sheetView>
  </sheetViews>
  <sheetFormatPr defaultRowHeight="15" x14ac:dyDescent="0.25"/>
  <cols>
    <col min="1" max="1" width="20.5703125" customWidth="1"/>
    <col min="2" max="2" width="30.85546875" bestFit="1" customWidth="1"/>
  </cols>
  <sheetData>
    <row r="2" spans="2:12" ht="21" x14ac:dyDescent="0.35">
      <c r="B2" s="137" t="s">
        <v>65</v>
      </c>
    </row>
    <row r="3" spans="2:12" ht="15.75" thickBot="1" x14ac:dyDescent="0.3"/>
    <row r="4" spans="2:12" ht="15.75" x14ac:dyDescent="0.25">
      <c r="B4" s="136" t="s">
        <v>64</v>
      </c>
      <c r="C4" s="142" t="s">
        <v>63</v>
      </c>
      <c r="D4" s="142"/>
      <c r="E4" s="142"/>
      <c r="F4" s="142"/>
      <c r="G4" s="142"/>
      <c r="H4" s="142"/>
      <c r="I4" s="142"/>
      <c r="J4" s="142"/>
      <c r="K4" s="142"/>
      <c r="L4" s="143"/>
    </row>
    <row r="5" spans="2:12" ht="15.75" x14ac:dyDescent="0.25">
      <c r="B5" s="134" t="s">
        <v>62</v>
      </c>
      <c r="C5" s="138" t="s">
        <v>60</v>
      </c>
      <c r="D5" s="138"/>
      <c r="E5" s="138"/>
      <c r="F5" s="138"/>
      <c r="G5" s="138"/>
      <c r="H5" s="138"/>
      <c r="I5" s="138"/>
      <c r="J5" s="138"/>
      <c r="K5" s="138"/>
      <c r="L5" s="139"/>
    </row>
    <row r="6" spans="2:12" ht="15.75" x14ac:dyDescent="0.25">
      <c r="B6" s="134" t="s">
        <v>61</v>
      </c>
      <c r="C6" s="138" t="s">
        <v>66</v>
      </c>
      <c r="D6" s="138"/>
      <c r="E6" s="138"/>
      <c r="F6" s="138"/>
      <c r="G6" s="138"/>
      <c r="H6" s="138"/>
      <c r="I6" s="138"/>
      <c r="J6" s="138"/>
      <c r="K6" s="138"/>
      <c r="L6" s="139"/>
    </row>
    <row r="7" spans="2:12" ht="15.75" x14ac:dyDescent="0.25">
      <c r="B7" s="134" t="s">
        <v>59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ht="15" customHeight="1" x14ac:dyDescent="0.25">
      <c r="B8" s="135" t="s">
        <v>58</v>
      </c>
      <c r="C8" s="144"/>
      <c r="D8" s="145"/>
      <c r="E8" s="145"/>
      <c r="F8" s="145"/>
      <c r="G8" s="145"/>
      <c r="H8" s="145"/>
      <c r="I8" s="145"/>
      <c r="J8" s="145"/>
      <c r="K8" s="145"/>
      <c r="L8" s="146"/>
    </row>
    <row r="9" spans="2:12" ht="15.75" x14ac:dyDescent="0.25">
      <c r="B9" s="134" t="s">
        <v>57</v>
      </c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2:12" ht="15.75" x14ac:dyDescent="0.25">
      <c r="B10" s="134" t="s">
        <v>56</v>
      </c>
      <c r="C10" s="138" t="s">
        <v>67</v>
      </c>
      <c r="D10" s="138"/>
      <c r="E10" s="138"/>
      <c r="F10" s="138"/>
      <c r="G10" s="138"/>
      <c r="H10" s="138"/>
      <c r="I10" s="138"/>
      <c r="J10" s="138"/>
      <c r="K10" s="138"/>
      <c r="L10" s="139"/>
    </row>
    <row r="11" spans="2:12" ht="16.5" thickBot="1" x14ac:dyDescent="0.3">
      <c r="B11" s="133"/>
      <c r="C11" s="140"/>
      <c r="D11" s="140"/>
      <c r="E11" s="140"/>
      <c r="F11" s="140"/>
      <c r="G11" s="140"/>
      <c r="H11" s="140"/>
      <c r="I11" s="140"/>
      <c r="J11" s="140"/>
      <c r="K11" s="140"/>
      <c r="L11" s="141"/>
    </row>
  </sheetData>
  <mergeCells count="8">
    <mergeCell ref="C10:L10"/>
    <mergeCell ref="C11:L11"/>
    <mergeCell ref="C4:L4"/>
    <mergeCell ref="C5:L5"/>
    <mergeCell ref="C6:L6"/>
    <mergeCell ref="C7:L7"/>
    <mergeCell ref="C9:L9"/>
    <mergeCell ref="C8:L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272"/>
  <sheetViews>
    <sheetView showGridLines="0" zoomScale="80" zoomScaleNormal="80" workbookViewId="0">
      <selection activeCell="B114" sqref="B114"/>
    </sheetView>
  </sheetViews>
  <sheetFormatPr defaultRowHeight="15" x14ac:dyDescent="0.25"/>
  <cols>
    <col min="1" max="1" width="12.140625" customWidth="1"/>
    <col min="2" max="2" width="42.42578125" customWidth="1"/>
    <col min="3" max="3" width="15.28515625" customWidth="1"/>
    <col min="4" max="4" width="10.85546875" customWidth="1"/>
    <col min="5" max="5" width="10" customWidth="1"/>
    <col min="6" max="33" width="9.140625" customWidth="1"/>
    <col min="34" max="34" width="11" style="5" customWidth="1"/>
    <col min="35" max="35" width="10.85546875" style="5" customWidth="1"/>
    <col min="36" max="36" width="12" style="5" customWidth="1"/>
    <col min="37" max="37" width="13.28515625" style="5" customWidth="1"/>
    <col min="38" max="38" width="17.85546875" style="5" bestFit="1" customWidth="1"/>
    <col min="39" max="39" width="42.85546875" style="5" bestFit="1" customWidth="1"/>
    <col min="40" max="40" width="15.5703125" style="5" bestFit="1" customWidth="1"/>
    <col min="41" max="94" width="9.140625" style="5"/>
  </cols>
  <sheetData>
    <row r="1" spans="1:94" ht="15.75" thickBot="1" x14ac:dyDescent="0.3"/>
    <row r="2" spans="1:94" ht="15" customHeight="1" x14ac:dyDescent="0.25">
      <c r="B2" s="5"/>
      <c r="C2" s="147" t="s">
        <v>68</v>
      </c>
      <c r="D2" s="148"/>
      <c r="E2" s="148"/>
      <c r="F2" s="148"/>
      <c r="G2" s="148"/>
      <c r="H2" s="148"/>
      <c r="I2" s="149"/>
      <c r="K2" s="9"/>
      <c r="L2" s="9"/>
      <c r="M2" s="9"/>
      <c r="N2" s="9"/>
      <c r="O2" s="9"/>
    </row>
    <row r="3" spans="1:94" ht="21" x14ac:dyDescent="0.35">
      <c r="B3" s="48"/>
      <c r="C3" s="150"/>
      <c r="D3" s="151"/>
      <c r="E3" s="151"/>
      <c r="F3" s="151"/>
      <c r="G3" s="151"/>
      <c r="H3" s="151"/>
      <c r="I3" s="152"/>
      <c r="K3" s="9"/>
      <c r="L3" s="124"/>
      <c r="M3" s="125"/>
      <c r="N3" s="126"/>
      <c r="O3" s="9"/>
    </row>
    <row r="4" spans="1:94" ht="21" x14ac:dyDescent="0.35">
      <c r="B4" s="48"/>
      <c r="C4" s="150"/>
      <c r="D4" s="151"/>
      <c r="E4" s="151"/>
      <c r="F4" s="151"/>
      <c r="G4" s="151"/>
      <c r="H4" s="151"/>
      <c r="I4" s="152"/>
      <c r="K4" s="9"/>
      <c r="L4" s="124"/>
      <c r="M4" s="125"/>
      <c r="N4" s="126"/>
      <c r="O4" s="9"/>
    </row>
    <row r="5" spans="1:94" x14ac:dyDescent="0.25">
      <c r="B5" s="48"/>
      <c r="C5" s="150"/>
      <c r="D5" s="151"/>
      <c r="E5" s="151"/>
      <c r="F5" s="151"/>
      <c r="G5" s="151"/>
      <c r="H5" s="151"/>
      <c r="I5" s="152"/>
      <c r="K5" s="9"/>
      <c r="L5" s="9"/>
      <c r="M5" s="9"/>
      <c r="N5" s="9"/>
      <c r="O5" s="9"/>
    </row>
    <row r="6" spans="1:94" x14ac:dyDescent="0.25">
      <c r="B6" s="48"/>
      <c r="C6" s="150"/>
      <c r="D6" s="151"/>
      <c r="E6" s="151"/>
      <c r="F6" s="151"/>
      <c r="G6" s="151"/>
      <c r="H6" s="151"/>
      <c r="I6" s="152"/>
    </row>
    <row r="7" spans="1:94" x14ac:dyDescent="0.25">
      <c r="B7" s="48"/>
      <c r="C7" s="150"/>
      <c r="D7" s="151"/>
      <c r="E7" s="151"/>
      <c r="F7" s="151"/>
      <c r="G7" s="151"/>
      <c r="H7" s="151"/>
      <c r="I7" s="152"/>
    </row>
    <row r="8" spans="1:94" x14ac:dyDescent="0.25">
      <c r="B8" s="48"/>
      <c r="C8" s="150"/>
      <c r="D8" s="151"/>
      <c r="E8" s="151"/>
      <c r="F8" s="151"/>
      <c r="G8" s="151"/>
      <c r="H8" s="151"/>
      <c r="I8" s="152"/>
    </row>
    <row r="9" spans="1:94" x14ac:dyDescent="0.25">
      <c r="B9" s="48"/>
      <c r="C9" s="150"/>
      <c r="D9" s="151"/>
      <c r="E9" s="151"/>
      <c r="F9" s="151"/>
      <c r="G9" s="151"/>
      <c r="H9" s="151"/>
      <c r="I9" s="152"/>
    </row>
    <row r="10" spans="1:94" ht="15.75" thickBot="1" x14ac:dyDescent="0.3">
      <c r="B10" s="48"/>
      <c r="C10" s="153"/>
      <c r="D10" s="154"/>
      <c r="E10" s="154"/>
      <c r="F10" s="154"/>
      <c r="G10" s="154"/>
      <c r="H10" s="154"/>
      <c r="I10" s="155"/>
    </row>
    <row r="11" spans="1:94" ht="15.75" thickBot="1" x14ac:dyDescent="0.3"/>
    <row r="12" spans="1:94" s="52" customFormat="1" ht="21" x14ac:dyDescent="0.35">
      <c r="A12" s="49" t="s">
        <v>44</v>
      </c>
      <c r="B12" s="50"/>
      <c r="C12" s="51"/>
      <c r="D12" s="51"/>
      <c r="E12" s="51"/>
      <c r="F12" s="51"/>
      <c r="G12" s="51"/>
      <c r="H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3"/>
      <c r="AH12" s="53"/>
      <c r="AI12" s="53"/>
      <c r="AJ12" s="53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</row>
    <row r="13" spans="1:94" x14ac:dyDescent="0.25">
      <c r="B13" s="2"/>
    </row>
    <row r="14" spans="1:94" ht="30" x14ac:dyDescent="0.25">
      <c r="B14" s="35"/>
      <c r="C14" s="33" t="s">
        <v>24</v>
      </c>
      <c r="D14" s="32">
        <v>1990</v>
      </c>
      <c r="E14" s="34">
        <v>1991</v>
      </c>
      <c r="F14" s="34">
        <v>1992</v>
      </c>
      <c r="G14" s="34">
        <v>1993</v>
      </c>
      <c r="H14" s="34">
        <v>1994</v>
      </c>
      <c r="I14" s="34">
        <v>1995</v>
      </c>
      <c r="J14" s="34">
        <v>1996</v>
      </c>
      <c r="K14" s="34">
        <v>1997</v>
      </c>
      <c r="L14" s="34">
        <v>1998</v>
      </c>
      <c r="M14" s="34">
        <v>1999</v>
      </c>
      <c r="N14" s="34">
        <v>2000</v>
      </c>
      <c r="O14" s="34">
        <v>2001</v>
      </c>
      <c r="P14" s="34">
        <v>2002</v>
      </c>
      <c r="Q14" s="34">
        <v>2003</v>
      </c>
      <c r="R14" s="34">
        <v>2004</v>
      </c>
      <c r="S14" s="34">
        <v>2005</v>
      </c>
      <c r="T14" s="34">
        <v>2006</v>
      </c>
      <c r="U14" s="34">
        <v>2007</v>
      </c>
      <c r="V14" s="34">
        <v>2008</v>
      </c>
      <c r="W14" s="34">
        <v>2009</v>
      </c>
      <c r="X14" s="34">
        <v>2010</v>
      </c>
      <c r="Y14" s="34">
        <v>2011</v>
      </c>
      <c r="Z14" s="34">
        <v>2012</v>
      </c>
      <c r="AA14" s="34">
        <v>2013</v>
      </c>
      <c r="AB14" s="34">
        <v>2014</v>
      </c>
      <c r="AC14" s="34">
        <v>2015</v>
      </c>
      <c r="AD14" s="34">
        <v>2016</v>
      </c>
      <c r="AE14" s="34">
        <v>2017</v>
      </c>
      <c r="AF14" s="34">
        <v>2018</v>
      </c>
      <c r="AG14" s="34">
        <v>2019</v>
      </c>
      <c r="AH14" s="34">
        <v>2020</v>
      </c>
      <c r="AI14" s="84" t="s">
        <v>52</v>
      </c>
      <c r="AJ14" s="85" t="s">
        <v>34</v>
      </c>
      <c r="AK14" s="86" t="s">
        <v>35</v>
      </c>
    </row>
    <row r="15" spans="1:94" ht="18" x14ac:dyDescent="0.35">
      <c r="B15" s="30" t="s">
        <v>19</v>
      </c>
      <c r="C15" s="54" t="s">
        <v>31</v>
      </c>
      <c r="D15" s="46">
        <v>1839.371309982994</v>
      </c>
      <c r="E15" s="46">
        <v>1753.2432284126589</v>
      </c>
      <c r="F15" s="46">
        <v>1897.1845564393327</v>
      </c>
      <c r="G15" s="46">
        <v>2005.4642714786203</v>
      </c>
      <c r="H15" s="46">
        <v>1954.2812411589696</v>
      </c>
      <c r="I15" s="46">
        <v>2060.6125618260089</v>
      </c>
      <c r="J15" s="46">
        <v>2117.4321082353185</v>
      </c>
      <c r="K15" s="46">
        <v>2157.9926376819976</v>
      </c>
      <c r="L15" s="46">
        <v>2151.5362166706127</v>
      </c>
      <c r="M15" s="46">
        <v>2208.5454721539386</v>
      </c>
      <c r="N15" s="46">
        <v>2190.7477232490664</v>
      </c>
      <c r="O15" s="46">
        <v>2078.4809324386247</v>
      </c>
      <c r="P15" s="46">
        <v>2188.9236792492306</v>
      </c>
      <c r="Q15" s="46">
        <v>2177.8396636619555</v>
      </c>
      <c r="R15" s="46">
        <v>2277.3803843097749</v>
      </c>
      <c r="S15" s="46">
        <v>2162.9490124282593</v>
      </c>
      <c r="T15" s="46">
        <v>2225.0391455273657</v>
      </c>
      <c r="U15" s="46">
        <v>2370.2464306641082</v>
      </c>
      <c r="V15" s="46">
        <v>2240.0028751758159</v>
      </c>
      <c r="W15" s="46">
        <v>2138.8439906671947</v>
      </c>
      <c r="X15" s="46">
        <v>2028.0671199441877</v>
      </c>
      <c r="Y15" s="46">
        <v>1905.5770223598342</v>
      </c>
      <c r="Z15" s="46">
        <v>1855.6990219626807</v>
      </c>
      <c r="AA15" s="46">
        <v>1816.8845340210887</v>
      </c>
      <c r="AB15" s="46">
        <v>1826.2074977790355</v>
      </c>
      <c r="AC15" s="46">
        <v>1850.5874638773762</v>
      </c>
      <c r="AD15" s="46">
        <v>1825.8818762546205</v>
      </c>
      <c r="AE15" s="46">
        <v>1869.1114304631192</v>
      </c>
      <c r="AF15" s="46">
        <v>1911.5134833068751</v>
      </c>
      <c r="AG15" s="46">
        <v>1852.5439833000867</v>
      </c>
      <c r="AH15" s="46">
        <v>1663.0770771836776</v>
      </c>
      <c r="AI15" s="89">
        <f>AH15/$AH$19</f>
        <v>0.37070506567645162</v>
      </c>
      <c r="AJ15" s="127">
        <f>AH15/D15-1</f>
        <v>-9.5844831243424355E-2</v>
      </c>
      <c r="AK15" s="74">
        <f>AH15/AG15-1</f>
        <v>-0.10227390433067951</v>
      </c>
    </row>
    <row r="16" spans="1:94" ht="18" x14ac:dyDescent="0.35">
      <c r="B16" s="30" t="s">
        <v>29</v>
      </c>
      <c r="C16" s="55" t="s">
        <v>31</v>
      </c>
      <c r="D16" s="46">
        <v>957.42328454675373</v>
      </c>
      <c r="E16" s="46">
        <v>837.12944631185155</v>
      </c>
      <c r="F16" s="46">
        <v>607.60432539250951</v>
      </c>
      <c r="G16" s="46">
        <v>564.94838999379863</v>
      </c>
      <c r="H16" s="46">
        <v>530.61161813910712</v>
      </c>
      <c r="I16" s="46">
        <v>564.29148887907468</v>
      </c>
      <c r="J16" s="46">
        <v>538.46315421832401</v>
      </c>
      <c r="K16" s="46">
        <v>663.47187954497804</v>
      </c>
      <c r="L16" s="46">
        <v>810.85455892830555</v>
      </c>
      <c r="M16" s="46">
        <v>963.95936474455664</v>
      </c>
      <c r="N16" s="46">
        <v>1009.276743714446</v>
      </c>
      <c r="O16" s="46">
        <v>1004.2449867084508</v>
      </c>
      <c r="P16" s="46">
        <v>991.53905952110483</v>
      </c>
      <c r="Q16" s="46">
        <v>974.56265241676022</v>
      </c>
      <c r="R16" s="46">
        <v>977.93416913251781</v>
      </c>
      <c r="S16" s="46">
        <v>951.11278547366533</v>
      </c>
      <c r="T16" s="46">
        <v>1424.2675719893141</v>
      </c>
      <c r="U16" s="46">
        <v>1554.9990620039034</v>
      </c>
      <c r="V16" s="46">
        <v>2085.3769581007168</v>
      </c>
      <c r="W16" s="46">
        <v>1877.6839685958198</v>
      </c>
      <c r="X16" s="46">
        <v>1910.3998043497022</v>
      </c>
      <c r="Y16" s="46">
        <v>1831.6641104555561</v>
      </c>
      <c r="Z16" s="46">
        <v>1906.8503921916122</v>
      </c>
      <c r="AA16" s="46">
        <v>1947.1130845985642</v>
      </c>
      <c r="AB16" s="46">
        <v>1930.4486637318569</v>
      </c>
      <c r="AC16" s="46">
        <v>1997.710813001793</v>
      </c>
      <c r="AD16" s="46">
        <v>1985.6383771746559</v>
      </c>
      <c r="AE16" s="46">
        <v>2024.1113733816346</v>
      </c>
      <c r="AF16" s="46">
        <v>2022.8291994737156</v>
      </c>
      <c r="AG16" s="46">
        <v>2024.698603230165</v>
      </c>
      <c r="AH16" s="46">
        <v>1962.9498883207132</v>
      </c>
      <c r="AI16" s="90">
        <f t="shared" ref="AI16:AI18" si="0">AH16/$AH$19</f>
        <v>0.43754765022784664</v>
      </c>
      <c r="AJ16" s="128">
        <f>AH16/D16-1</f>
        <v>1.0502424789574425</v>
      </c>
      <c r="AK16" s="75">
        <f>AH16/AG16-1</f>
        <v>-3.0497731766564673E-2</v>
      </c>
    </row>
    <row r="17" spans="2:94" ht="18" x14ac:dyDescent="0.35">
      <c r="B17" s="30" t="s">
        <v>10</v>
      </c>
      <c r="C17" s="55" t="s">
        <v>31</v>
      </c>
      <c r="D17" s="46">
        <v>656.76453835882501</v>
      </c>
      <c r="E17" s="46">
        <v>641.00056751853515</v>
      </c>
      <c r="F17" s="46">
        <v>626.75749747564828</v>
      </c>
      <c r="G17" s="46">
        <v>630.72209138710616</v>
      </c>
      <c r="H17" s="46">
        <v>637.91480642249314</v>
      </c>
      <c r="I17" s="46">
        <v>617.10106782747152</v>
      </c>
      <c r="J17" s="46">
        <v>630.88062241405999</v>
      </c>
      <c r="K17" s="46">
        <v>625.44768582335428</v>
      </c>
      <c r="L17" s="46">
        <v>636.84952393853803</v>
      </c>
      <c r="M17" s="46">
        <v>641.52826830286801</v>
      </c>
      <c r="N17" s="46">
        <v>624.39302768251582</v>
      </c>
      <c r="O17" s="46">
        <v>625.54088973415332</v>
      </c>
      <c r="P17" s="46">
        <v>610.55545700685957</v>
      </c>
      <c r="Q17" s="46">
        <v>604.23337891754841</v>
      </c>
      <c r="R17" s="46">
        <v>599.4753333764852</v>
      </c>
      <c r="S17" s="46">
        <v>603.35348521449453</v>
      </c>
      <c r="T17" s="46">
        <v>627.02780483586855</v>
      </c>
      <c r="U17" s="46">
        <v>642.27674571754687</v>
      </c>
      <c r="V17" s="46">
        <v>658.03722843463925</v>
      </c>
      <c r="W17" s="46">
        <v>644.93685231279107</v>
      </c>
      <c r="X17" s="46">
        <v>629.82283258632071</v>
      </c>
      <c r="Y17" s="46">
        <v>630.02889435815939</v>
      </c>
      <c r="Z17" s="46">
        <v>633.15782623378516</v>
      </c>
      <c r="AA17" s="46">
        <v>618.71319893429074</v>
      </c>
      <c r="AB17" s="46">
        <v>664.13260375405071</v>
      </c>
      <c r="AC17" s="46">
        <v>652.56676991572624</v>
      </c>
      <c r="AD17" s="46">
        <v>654.29780497823197</v>
      </c>
      <c r="AE17" s="46">
        <v>655.94151855125392</v>
      </c>
      <c r="AF17" s="46">
        <v>631.90528155984327</v>
      </c>
      <c r="AG17" s="46">
        <v>618.84781262393255</v>
      </c>
      <c r="AH17" s="46">
        <v>609.67749245975199</v>
      </c>
      <c r="AI17" s="90">
        <f t="shared" si="0"/>
        <v>0.13589901393294537</v>
      </c>
      <c r="AJ17" s="128">
        <f>AH17/D17-1</f>
        <v>-7.1695475545524801E-2</v>
      </c>
      <c r="AK17" s="75">
        <f>AH17/AG17-1</f>
        <v>-1.4818376953290247E-2</v>
      </c>
    </row>
    <row r="18" spans="2:94" ht="18" x14ac:dyDescent="0.35">
      <c r="B18" s="30" t="s">
        <v>15</v>
      </c>
      <c r="C18" s="56" t="s">
        <v>31</v>
      </c>
      <c r="D18" s="46">
        <v>219.36458748868134</v>
      </c>
      <c r="E18" s="46">
        <v>227.18313348840258</v>
      </c>
      <c r="F18" s="46">
        <v>239.61016919850761</v>
      </c>
      <c r="G18" s="46">
        <v>252.89685490306593</v>
      </c>
      <c r="H18" s="46">
        <v>258.44348117041272</v>
      </c>
      <c r="I18" s="46">
        <v>270.37201403101483</v>
      </c>
      <c r="J18" s="46">
        <v>284.33671136656869</v>
      </c>
      <c r="K18" s="46">
        <v>291.74353985827275</v>
      </c>
      <c r="L18" s="46">
        <v>283.4821063570684</v>
      </c>
      <c r="M18" s="46">
        <v>290.51073774331877</v>
      </c>
      <c r="N18" s="46">
        <v>301.55295143620242</v>
      </c>
      <c r="O18" s="46">
        <v>309.64189341505244</v>
      </c>
      <c r="P18" s="46">
        <v>321.4567935783146</v>
      </c>
      <c r="Q18" s="46">
        <v>315.69811356817132</v>
      </c>
      <c r="R18" s="46">
        <v>318.6378210941748</v>
      </c>
      <c r="S18" s="46">
        <v>304.26886425279139</v>
      </c>
      <c r="T18" s="46">
        <v>328.39144916060894</v>
      </c>
      <c r="U18" s="46">
        <v>331.74922663552525</v>
      </c>
      <c r="V18" s="46">
        <v>314.86987456819281</v>
      </c>
      <c r="W18" s="46">
        <v>303.05224251989711</v>
      </c>
      <c r="X18" s="46">
        <v>296.44786560387439</v>
      </c>
      <c r="Y18" s="46">
        <v>278.32394751915484</v>
      </c>
      <c r="Z18" s="46">
        <v>260.17727177006327</v>
      </c>
      <c r="AA18" s="46">
        <v>270.02738858285073</v>
      </c>
      <c r="AB18" s="46">
        <v>259.96660768039402</v>
      </c>
      <c r="AC18" s="46">
        <v>260.89073935933573</v>
      </c>
      <c r="AD18" s="46">
        <v>248.24703614153631</v>
      </c>
      <c r="AE18" s="46">
        <v>244.90279289430168</v>
      </c>
      <c r="AF18" s="46">
        <v>254.85826305046612</v>
      </c>
      <c r="AG18" s="46">
        <v>224.21510313298739</v>
      </c>
      <c r="AH18" s="46">
        <v>250.54952442734157</v>
      </c>
      <c r="AI18" s="130">
        <f t="shared" si="0"/>
        <v>5.5848270162756439E-2</v>
      </c>
      <c r="AJ18" s="128">
        <f>AH18/D18-1</f>
        <v>0.14216030625394027</v>
      </c>
      <c r="AK18" s="75">
        <f>AH18/AG18-1</f>
        <v>0.11745159414499651</v>
      </c>
    </row>
    <row r="19" spans="2:94" ht="18" x14ac:dyDescent="0.35">
      <c r="B19" s="122" t="s">
        <v>4</v>
      </c>
      <c r="C19" s="31" t="s">
        <v>32</v>
      </c>
      <c r="D19" s="37">
        <f>SUM(D15:D18)</f>
        <v>3672.9237203772545</v>
      </c>
      <c r="E19" s="37">
        <f t="shared" ref="E19:AE19" si="1">SUM(E15:E18)</f>
        <v>3458.5563757314485</v>
      </c>
      <c r="F19" s="37">
        <f t="shared" si="1"/>
        <v>3371.1565485059982</v>
      </c>
      <c r="G19" s="37">
        <f t="shared" si="1"/>
        <v>3454.0316077625912</v>
      </c>
      <c r="H19" s="37">
        <f t="shared" si="1"/>
        <v>3381.2511468909825</v>
      </c>
      <c r="I19" s="37">
        <f t="shared" si="1"/>
        <v>3512.3771325635698</v>
      </c>
      <c r="J19" s="37">
        <f t="shared" si="1"/>
        <v>3571.1125962342708</v>
      </c>
      <c r="K19" s="37">
        <f t="shared" si="1"/>
        <v>3738.6557429086029</v>
      </c>
      <c r="L19" s="37">
        <f t="shared" si="1"/>
        <v>3882.7224058945249</v>
      </c>
      <c r="M19" s="37">
        <f t="shared" si="1"/>
        <v>4104.5438429446822</v>
      </c>
      <c r="N19" s="37">
        <f t="shared" si="1"/>
        <v>4125.9704460822304</v>
      </c>
      <c r="O19" s="37">
        <f t="shared" si="1"/>
        <v>4017.9087022962813</v>
      </c>
      <c r="P19" s="37">
        <f t="shared" si="1"/>
        <v>4112.474989355509</v>
      </c>
      <c r="Q19" s="37">
        <f t="shared" si="1"/>
        <v>4072.333808564435</v>
      </c>
      <c r="R19" s="37">
        <f t="shared" si="1"/>
        <v>4173.4277079129533</v>
      </c>
      <c r="S19" s="37">
        <f t="shared" si="1"/>
        <v>4021.6841473692102</v>
      </c>
      <c r="T19" s="37">
        <f t="shared" si="1"/>
        <v>4604.7259715131577</v>
      </c>
      <c r="U19" s="37">
        <f t="shared" si="1"/>
        <v>4899.2714650210837</v>
      </c>
      <c r="V19" s="37">
        <f t="shared" si="1"/>
        <v>5298.2869362793654</v>
      </c>
      <c r="W19" s="37">
        <f t="shared" si="1"/>
        <v>4964.5170540957024</v>
      </c>
      <c r="X19" s="37">
        <f t="shared" si="1"/>
        <v>4864.7376224840855</v>
      </c>
      <c r="Y19" s="37">
        <f t="shared" si="1"/>
        <v>4645.5939746927043</v>
      </c>
      <c r="Z19" s="37">
        <f t="shared" si="1"/>
        <v>4655.8845121581417</v>
      </c>
      <c r="AA19" s="37">
        <f t="shared" si="1"/>
        <v>4652.7382061367944</v>
      </c>
      <c r="AB19" s="37">
        <f t="shared" si="1"/>
        <v>4680.7553729453366</v>
      </c>
      <c r="AC19" s="37">
        <f t="shared" si="1"/>
        <v>4761.7557861542309</v>
      </c>
      <c r="AD19" s="37">
        <f t="shared" si="1"/>
        <v>4714.0650945490452</v>
      </c>
      <c r="AE19" s="37">
        <f t="shared" si="1"/>
        <v>4794.0671152903087</v>
      </c>
      <c r="AF19" s="37">
        <f t="shared" ref="AF19:AG19" si="2">SUM(AF15:AF18)</f>
        <v>4821.1062273909001</v>
      </c>
      <c r="AG19" s="37">
        <f t="shared" si="2"/>
        <v>4720.3055022871722</v>
      </c>
      <c r="AH19" s="37">
        <f t="shared" ref="AH19" si="3">SUM(AH15:AH18)</f>
        <v>4486.253982391484</v>
      </c>
      <c r="AI19" s="129">
        <f>AH19/$AH$19</f>
        <v>1</v>
      </c>
      <c r="AJ19" s="82">
        <f>AH19/D19-1</f>
        <v>0.22143946456113461</v>
      </c>
      <c r="AK19" s="91">
        <f>AH19/AG19-1</f>
        <v>-4.9583977092643949E-2</v>
      </c>
    </row>
    <row r="20" spans="2:94" x14ac:dyDescent="0.25"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2:94" x14ac:dyDescent="0.25">
      <c r="AK21" s="68"/>
    </row>
    <row r="22" spans="2:94" x14ac:dyDescent="0.25">
      <c r="AK22" s="68"/>
    </row>
    <row r="23" spans="2:94" x14ac:dyDescent="0.25">
      <c r="AK23" s="68"/>
    </row>
    <row r="24" spans="2:94" x14ac:dyDescent="0.25">
      <c r="AK24" s="68"/>
    </row>
    <row r="25" spans="2:94" x14ac:dyDescent="0.25">
      <c r="AK25" s="68"/>
    </row>
    <row r="26" spans="2:94" x14ac:dyDescent="0.25">
      <c r="AK26" s="68"/>
    </row>
    <row r="27" spans="2:94" x14ac:dyDescent="0.25">
      <c r="AK27" s="68"/>
    </row>
    <row r="28" spans="2:94" x14ac:dyDescent="0.25">
      <c r="AK28" s="68"/>
    </row>
    <row r="29" spans="2:94" x14ac:dyDescent="0.25">
      <c r="S29" s="2"/>
      <c r="AK29" s="68"/>
    </row>
    <row r="30" spans="2:94" x14ac:dyDescent="0.25">
      <c r="AK30" s="68"/>
    </row>
    <row r="31" spans="2:94" x14ac:dyDescent="0.25">
      <c r="AK31" s="68"/>
    </row>
    <row r="32" spans="2:94" x14ac:dyDescent="0.25">
      <c r="AK32" s="68"/>
    </row>
    <row r="33" spans="1:94" x14ac:dyDescent="0.25">
      <c r="AK33" s="68"/>
    </row>
    <row r="34" spans="1:94" x14ac:dyDescent="0.25">
      <c r="AK34" s="68"/>
    </row>
    <row r="35" spans="1:94" x14ac:dyDescent="0.25">
      <c r="AK35" s="68"/>
    </row>
    <row r="36" spans="1:94" x14ac:dyDescent="0.25">
      <c r="AK36" s="68"/>
    </row>
    <row r="37" spans="1:94" x14ac:dyDescent="0.25">
      <c r="AK37" s="68"/>
    </row>
    <row r="38" spans="1:94" x14ac:dyDescent="0.25">
      <c r="AK38" s="68"/>
    </row>
    <row r="39" spans="1:94" ht="15.75" thickBot="1" x14ac:dyDescent="0.3">
      <c r="AH39"/>
      <c r="AI39"/>
      <c r="AK39" s="68"/>
    </row>
    <row r="40" spans="1:94" s="52" customFormat="1" ht="21" x14ac:dyDescent="0.35">
      <c r="A40" s="49" t="s">
        <v>30</v>
      </c>
      <c r="B40" s="50"/>
      <c r="C40" s="51"/>
      <c r="D40" s="51"/>
      <c r="E40" s="51"/>
      <c r="F40" s="51"/>
      <c r="G40" s="51"/>
      <c r="H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3"/>
      <c r="AH40" s="53"/>
      <c r="AI40" s="53"/>
      <c r="AJ40" s="53"/>
      <c r="AK40" s="68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</row>
    <row r="41" spans="1:94" x14ac:dyDescent="0.25"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8"/>
      <c r="AI41" s="68"/>
      <c r="AJ41" s="68"/>
      <c r="AK41" s="68"/>
    </row>
    <row r="42" spans="1:94" s="2" customFormat="1" ht="30" x14ac:dyDescent="0.25">
      <c r="B42" s="32" t="s">
        <v>5</v>
      </c>
      <c r="C42" s="33" t="s">
        <v>24</v>
      </c>
      <c r="D42" s="32">
        <v>1990</v>
      </c>
      <c r="E42" s="34">
        <v>1991</v>
      </c>
      <c r="F42" s="34">
        <v>1992</v>
      </c>
      <c r="G42" s="34">
        <v>1993</v>
      </c>
      <c r="H42" s="34">
        <v>1994</v>
      </c>
      <c r="I42" s="34">
        <v>1995</v>
      </c>
      <c r="J42" s="34">
        <v>1996</v>
      </c>
      <c r="K42" s="34">
        <v>1997</v>
      </c>
      <c r="L42" s="34">
        <v>1998</v>
      </c>
      <c r="M42" s="34">
        <v>1999</v>
      </c>
      <c r="N42" s="34">
        <v>2000</v>
      </c>
      <c r="O42" s="34">
        <v>2001</v>
      </c>
      <c r="P42" s="34">
        <v>2002</v>
      </c>
      <c r="Q42" s="34">
        <v>2003</v>
      </c>
      <c r="R42" s="34">
        <v>2004</v>
      </c>
      <c r="S42" s="34">
        <v>2005</v>
      </c>
      <c r="T42" s="34">
        <v>2006</v>
      </c>
      <c r="U42" s="34">
        <v>2007</v>
      </c>
      <c r="V42" s="34">
        <v>2008</v>
      </c>
      <c r="W42" s="34">
        <v>2009</v>
      </c>
      <c r="X42" s="34">
        <v>2010</v>
      </c>
      <c r="Y42" s="34">
        <v>2011</v>
      </c>
      <c r="Z42" s="34">
        <v>2012</v>
      </c>
      <c r="AA42" s="34">
        <v>2013</v>
      </c>
      <c r="AB42" s="34">
        <v>2014</v>
      </c>
      <c r="AC42" s="34">
        <v>2015</v>
      </c>
      <c r="AD42" s="34">
        <v>2016</v>
      </c>
      <c r="AE42" s="34">
        <v>2017</v>
      </c>
      <c r="AF42" s="34">
        <v>2018</v>
      </c>
      <c r="AG42" s="34">
        <v>2019</v>
      </c>
      <c r="AH42" s="34">
        <v>2020</v>
      </c>
      <c r="AI42" s="84" t="s">
        <v>53</v>
      </c>
      <c r="AJ42" s="85" t="s">
        <v>34</v>
      </c>
      <c r="AK42" s="86" t="s">
        <v>35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</row>
    <row r="43" spans="1:94" ht="18" x14ac:dyDescent="0.35">
      <c r="A43" s="2"/>
      <c r="B43" s="30" t="s">
        <v>0</v>
      </c>
      <c r="C43" s="54" t="s">
        <v>31</v>
      </c>
      <c r="D43" s="46">
        <v>764.5949775726167</v>
      </c>
      <c r="E43" s="46">
        <v>742.25524258235339</v>
      </c>
      <c r="F43" s="46">
        <v>821.87845501313666</v>
      </c>
      <c r="G43" s="46">
        <v>879.9174615110536</v>
      </c>
      <c r="H43" s="46">
        <v>863.08666228103664</v>
      </c>
      <c r="I43" s="46">
        <v>926.37157469273347</v>
      </c>
      <c r="J43" s="46">
        <v>946.97815867179997</v>
      </c>
      <c r="K43" s="46">
        <v>933.58450965719987</v>
      </c>
      <c r="L43" s="46">
        <v>918.81732165313326</v>
      </c>
      <c r="M43" s="46">
        <v>902.14800056113347</v>
      </c>
      <c r="N43" s="46">
        <v>896.85283697813327</v>
      </c>
      <c r="O43" s="46">
        <v>739.67152474453349</v>
      </c>
      <c r="P43" s="46">
        <v>838.46677732593344</v>
      </c>
      <c r="Q43" s="46">
        <v>805.40488379039994</v>
      </c>
      <c r="R43" s="46">
        <v>827.01536204219997</v>
      </c>
      <c r="S43" s="46">
        <v>746.37203787946657</v>
      </c>
      <c r="T43" s="46">
        <v>679.73810647813332</v>
      </c>
      <c r="U43" s="46">
        <v>772.52190028866676</v>
      </c>
      <c r="V43" s="46">
        <v>710.09902904226669</v>
      </c>
      <c r="W43" s="46">
        <v>766.30168165406678</v>
      </c>
      <c r="X43" s="46">
        <v>729.89050061339992</v>
      </c>
      <c r="Y43" s="46">
        <v>660.23743879466667</v>
      </c>
      <c r="Z43" s="46">
        <v>654.44368915326675</v>
      </c>
      <c r="AA43" s="46">
        <v>617.51666730686668</v>
      </c>
      <c r="AB43" s="46">
        <v>608.87957935694669</v>
      </c>
      <c r="AC43" s="46">
        <v>624.19013463029341</v>
      </c>
      <c r="AD43" s="46">
        <v>521.49772702248799</v>
      </c>
      <c r="AE43" s="46">
        <v>534.06572982284513</v>
      </c>
      <c r="AF43" s="46">
        <v>551.73162428879994</v>
      </c>
      <c r="AG43" s="46">
        <v>522.17989003508023</v>
      </c>
      <c r="AH43" s="46">
        <v>508.25276887737698</v>
      </c>
      <c r="AI43" s="89">
        <f>AH43/$AH$51</f>
        <v>0.30560986971095344</v>
      </c>
      <c r="AJ43" s="127">
        <f>AH43/D43-1</f>
        <v>-0.33526535775719746</v>
      </c>
      <c r="AK43" s="74">
        <f>AH43/AG43-1</f>
        <v>-2.6671117412751411E-2</v>
      </c>
    </row>
    <row r="44" spans="1:94" ht="18" x14ac:dyDescent="0.35">
      <c r="A44" s="2"/>
      <c r="B44" s="30" t="s">
        <v>1</v>
      </c>
      <c r="C44" s="55" t="s">
        <v>31</v>
      </c>
      <c r="D44" s="46">
        <v>522.58465042511796</v>
      </c>
      <c r="E44" s="46">
        <v>540.78468342079145</v>
      </c>
      <c r="F44" s="46">
        <v>555.09219894114506</v>
      </c>
      <c r="G44" s="46">
        <v>552.08881837320962</v>
      </c>
      <c r="H44" s="46">
        <v>560.05740947935465</v>
      </c>
      <c r="I44" s="46">
        <v>549.97137532418742</v>
      </c>
      <c r="J44" s="46">
        <v>530.59389418852356</v>
      </c>
      <c r="K44" s="46">
        <v>561.9950883675582</v>
      </c>
      <c r="L44" s="46">
        <v>570.49292047253095</v>
      </c>
      <c r="M44" s="46">
        <v>595.95647215403187</v>
      </c>
      <c r="N44" s="46">
        <v>607.68023822017005</v>
      </c>
      <c r="O44" s="46">
        <v>614.25810885044314</v>
      </c>
      <c r="P44" s="46">
        <v>623.06838361037637</v>
      </c>
      <c r="Q44" s="46">
        <v>701.770004694725</v>
      </c>
      <c r="R44" s="46">
        <v>738.13582345686279</v>
      </c>
      <c r="S44" s="46">
        <v>766.17930437788868</v>
      </c>
      <c r="T44" s="46">
        <v>873.54972405871774</v>
      </c>
      <c r="U44" s="46">
        <v>905.10530037420824</v>
      </c>
      <c r="V44" s="46">
        <v>851.62665367258342</v>
      </c>
      <c r="W44" s="46">
        <v>852.43909487728138</v>
      </c>
      <c r="X44" s="46">
        <v>805.25787139737201</v>
      </c>
      <c r="Y44" s="46">
        <v>787.12456291187254</v>
      </c>
      <c r="Z44" s="46">
        <v>782.06684887081076</v>
      </c>
      <c r="AA44" s="46">
        <v>796.71411031770936</v>
      </c>
      <c r="AB44" s="46">
        <v>796.15582530074096</v>
      </c>
      <c r="AC44" s="46">
        <v>818.89023216765997</v>
      </c>
      <c r="AD44" s="46">
        <v>893.8001910863585</v>
      </c>
      <c r="AE44" s="46">
        <v>944.00245680958471</v>
      </c>
      <c r="AF44" s="46">
        <v>970.17602569299231</v>
      </c>
      <c r="AG44" s="46">
        <v>949.74987825645439</v>
      </c>
      <c r="AH44" s="46">
        <v>830.36759770404194</v>
      </c>
      <c r="AI44" s="90">
        <f>AH44/$AH$51</f>
        <v>0.49929591905037873</v>
      </c>
      <c r="AJ44" s="128">
        <f>AH44/D44-1</f>
        <v>0.58896285420657746</v>
      </c>
      <c r="AK44" s="75">
        <f>AH44/AG44-1</f>
        <v>-0.12569865317758588</v>
      </c>
    </row>
    <row r="45" spans="1:94" ht="18" x14ac:dyDescent="0.35">
      <c r="A45" s="2"/>
      <c r="B45" s="30" t="s">
        <v>22</v>
      </c>
      <c r="C45" s="55" t="s">
        <v>31</v>
      </c>
      <c r="D45" s="46">
        <v>33.622862114366669</v>
      </c>
      <c r="E45" s="46">
        <v>32.230644905766667</v>
      </c>
      <c r="F45" s="46">
        <v>27.248850493316663</v>
      </c>
      <c r="G45" s="46">
        <v>26.453045454683334</v>
      </c>
      <c r="H45" s="46">
        <v>24.607284579533335</v>
      </c>
      <c r="I45" s="46">
        <v>30.270341617150002</v>
      </c>
      <c r="J45" s="46">
        <v>34.321108191416663</v>
      </c>
      <c r="K45" s="46">
        <v>32.153834057183339</v>
      </c>
      <c r="L45" s="46">
        <v>33.804236658233336</v>
      </c>
      <c r="M45" s="46">
        <v>32.367964162533333</v>
      </c>
      <c r="N45" s="46">
        <v>28.48465612881667</v>
      </c>
      <c r="O45" s="46">
        <v>25.04412426375</v>
      </c>
      <c r="P45" s="46">
        <v>21.910791906349999</v>
      </c>
      <c r="Q45" s="46">
        <v>22.195534081583332</v>
      </c>
      <c r="R45" s="46">
        <v>23.528089852533334</v>
      </c>
      <c r="S45" s="46">
        <v>26.228953806433331</v>
      </c>
      <c r="T45" s="46">
        <v>28.378269703600001</v>
      </c>
      <c r="U45" s="46">
        <v>22.23928605888333</v>
      </c>
      <c r="V45" s="46">
        <v>26.458680526233334</v>
      </c>
      <c r="W45" s="46">
        <v>21.972687151966664</v>
      </c>
      <c r="X45" s="46">
        <v>21.317660824499999</v>
      </c>
      <c r="Y45" s="46">
        <v>20.451965742999999</v>
      </c>
      <c r="Z45" s="46">
        <v>21.042528227649999</v>
      </c>
      <c r="AA45" s="46">
        <v>19.78315312378334</v>
      </c>
      <c r="AB45" s="46">
        <v>40.678530263333336</v>
      </c>
      <c r="AC45" s="46">
        <v>20.615904741416667</v>
      </c>
      <c r="AD45" s="46">
        <v>22.766787739216667</v>
      </c>
      <c r="AE45" s="46">
        <v>23.154047704150003</v>
      </c>
      <c r="AF45" s="46">
        <v>24.792599279666668</v>
      </c>
      <c r="AG45" s="46">
        <v>27.992335099027727</v>
      </c>
      <c r="AH45" s="46">
        <v>13.257687942609401</v>
      </c>
      <c r="AI45" s="90">
        <f t="shared" ref="AI45:AI50" si="4">AH45/$AH$51</f>
        <v>7.9717820205065359E-3</v>
      </c>
      <c r="AJ45" s="128">
        <f t="shared" ref="AJ45:AJ50" si="5">AH45/D45-1</f>
        <v>-0.60569424763680235</v>
      </c>
      <c r="AK45" s="75">
        <f t="shared" ref="AK45:AK50" si="6">AH45/AG45-1</f>
        <v>-0.52638149351570573</v>
      </c>
    </row>
    <row r="46" spans="1:94" ht="18" x14ac:dyDescent="0.35">
      <c r="A46" s="2"/>
      <c r="B46" s="30" t="s">
        <v>23</v>
      </c>
      <c r="C46" s="55" t="s">
        <v>31</v>
      </c>
      <c r="D46" s="46">
        <v>33.042245851250001</v>
      </c>
      <c r="E46" s="46">
        <v>23.189839364980003</v>
      </c>
      <c r="F46" s="46">
        <v>26.308817433263332</v>
      </c>
      <c r="G46" s="46">
        <v>32.152397701346665</v>
      </c>
      <c r="H46" s="46">
        <v>27.082712910563338</v>
      </c>
      <c r="I46" s="46">
        <v>37.674914554333334</v>
      </c>
      <c r="J46" s="46">
        <v>44.3911588482</v>
      </c>
      <c r="K46" s="46">
        <v>27.061565491600003</v>
      </c>
      <c r="L46" s="46">
        <v>20.747966028600004</v>
      </c>
      <c r="M46" s="46">
        <v>18.322178823333335</v>
      </c>
      <c r="N46" s="46">
        <v>12.732682217799999</v>
      </c>
      <c r="O46" s="46">
        <v>20.722528160933336</v>
      </c>
      <c r="P46" s="46">
        <v>18.752655494066669</v>
      </c>
      <c r="Q46" s="46">
        <v>34.463723995066658</v>
      </c>
      <c r="R46" s="46">
        <v>49.024313554000003</v>
      </c>
      <c r="S46" s="46">
        <v>22.729611000733332</v>
      </c>
      <c r="T46" s="46">
        <v>51.772836463799997</v>
      </c>
      <c r="U46" s="46">
        <v>61.539405940600005</v>
      </c>
      <c r="V46" s="46">
        <v>55.64342637313333</v>
      </c>
      <c r="W46" s="46">
        <v>31.885412578933334</v>
      </c>
      <c r="X46" s="46">
        <v>35.48278010613334</v>
      </c>
      <c r="Y46" s="46">
        <v>18.814853991</v>
      </c>
      <c r="Z46" s="46">
        <v>13.900411333066668</v>
      </c>
      <c r="AA46" s="46">
        <v>15.888880760733333</v>
      </c>
      <c r="AB46" s="46">
        <v>20.541650135133331</v>
      </c>
      <c r="AC46" s="46">
        <v>26.795179173066664</v>
      </c>
      <c r="AD46" s="46">
        <v>27.989207723400003</v>
      </c>
      <c r="AE46" s="46">
        <v>31.916375174516531</v>
      </c>
      <c r="AF46" s="46">
        <v>43.775550559599999</v>
      </c>
      <c r="AG46" s="46">
        <v>53.539299770753182</v>
      </c>
      <c r="AH46" s="46">
        <v>25.091746293841194</v>
      </c>
      <c r="AI46" s="90">
        <f t="shared" si="4"/>
        <v>1.5087542626907334E-2</v>
      </c>
      <c r="AJ46" s="128">
        <f t="shared" si="5"/>
        <v>-0.24061619761563624</v>
      </c>
      <c r="AK46" s="75">
        <f t="shared" si="6"/>
        <v>-0.53133966261643151</v>
      </c>
    </row>
    <row r="47" spans="1:94" ht="18" x14ac:dyDescent="0.35">
      <c r="A47" s="2"/>
      <c r="B47" s="30" t="s">
        <v>20</v>
      </c>
      <c r="C47" s="55" t="s">
        <v>31</v>
      </c>
      <c r="D47" s="46">
        <v>135.05315567531667</v>
      </c>
      <c r="E47" s="46">
        <v>128.86249339599999</v>
      </c>
      <c r="F47" s="46">
        <v>120.0938700871</v>
      </c>
      <c r="G47" s="46">
        <v>129.65899445893331</v>
      </c>
      <c r="H47" s="46">
        <v>132.14094866396664</v>
      </c>
      <c r="I47" s="46">
        <v>166.1842574877333</v>
      </c>
      <c r="J47" s="46">
        <v>161.16345614459999</v>
      </c>
      <c r="K47" s="46">
        <v>194.18980378979998</v>
      </c>
      <c r="L47" s="46">
        <v>196.38373752118329</v>
      </c>
      <c r="M47" s="46">
        <v>215.25441225773329</v>
      </c>
      <c r="N47" s="46">
        <v>220.05119767691664</v>
      </c>
      <c r="O47" s="46">
        <v>215.26152387436662</v>
      </c>
      <c r="P47" s="46">
        <v>201.58944089678332</v>
      </c>
      <c r="Q47" s="46">
        <v>184.79113448884999</v>
      </c>
      <c r="R47" s="46">
        <v>221.76109619723329</v>
      </c>
      <c r="S47" s="46">
        <v>241.09365494828333</v>
      </c>
      <c r="T47" s="46">
        <v>218.10246629271663</v>
      </c>
      <c r="U47" s="46">
        <v>219.65912466373331</v>
      </c>
      <c r="V47" s="46">
        <v>212.65061855646667</v>
      </c>
      <c r="W47" s="46">
        <v>148.13331456883333</v>
      </c>
      <c r="X47" s="46">
        <v>118.70632263673333</v>
      </c>
      <c r="Y47" s="46">
        <v>108.55418858901665</v>
      </c>
      <c r="Z47" s="46">
        <v>104.6438394128333</v>
      </c>
      <c r="AA47" s="46">
        <v>100.59477967303981</v>
      </c>
      <c r="AB47" s="46">
        <v>119.44257677011075</v>
      </c>
      <c r="AC47" s="46">
        <v>118.18924269933332</v>
      </c>
      <c r="AD47" s="46">
        <v>137.26513989979563</v>
      </c>
      <c r="AE47" s="46">
        <v>140.75596959510085</v>
      </c>
      <c r="AF47" s="46">
        <v>112.34152012492544</v>
      </c>
      <c r="AG47" s="46">
        <v>25.488590610571524</v>
      </c>
      <c r="AH47" s="46">
        <v>14.316057080916664</v>
      </c>
      <c r="AI47" s="90">
        <f t="shared" si="4"/>
        <v>8.6081741353564063E-3</v>
      </c>
      <c r="AJ47" s="128">
        <f t="shared" si="5"/>
        <v>-0.89399687101474246</v>
      </c>
      <c r="AK47" s="75">
        <f t="shared" si="6"/>
        <v>-0.43833469258284508</v>
      </c>
    </row>
    <row r="48" spans="1:94" ht="18" x14ac:dyDescent="0.35">
      <c r="A48" s="2"/>
      <c r="B48" s="30" t="s">
        <v>37</v>
      </c>
      <c r="C48" s="55" t="s">
        <v>31</v>
      </c>
      <c r="D48" s="46">
        <v>238.43069293249337</v>
      </c>
      <c r="E48" s="46">
        <v>167.21184336293334</v>
      </c>
      <c r="F48" s="46">
        <v>230.51951122117339</v>
      </c>
      <c r="G48" s="46">
        <v>249.27485395358673</v>
      </c>
      <c r="H48" s="46">
        <v>228.72019294076</v>
      </c>
      <c r="I48" s="46">
        <v>216.69170753538674</v>
      </c>
      <c r="J48" s="46">
        <v>263.8086571418134</v>
      </c>
      <c r="K48" s="46">
        <v>302.11069965848003</v>
      </c>
      <c r="L48" s="46">
        <v>272.89150002540009</v>
      </c>
      <c r="M48" s="46">
        <v>280.09036463124005</v>
      </c>
      <c r="N48" s="46">
        <v>226.22492916353335</v>
      </c>
      <c r="O48" s="46">
        <v>263.2795322317333</v>
      </c>
      <c r="P48" s="46">
        <v>279.40058302149328</v>
      </c>
      <c r="Q48" s="46">
        <v>258.06267266570666</v>
      </c>
      <c r="R48" s="46">
        <v>220.79041643738671</v>
      </c>
      <c r="S48" s="46">
        <v>185.34365590311339</v>
      </c>
      <c r="T48" s="46">
        <v>186.71144118063339</v>
      </c>
      <c r="U48" s="46">
        <v>184.01585840319339</v>
      </c>
      <c r="V48" s="46">
        <v>160.64695016610665</v>
      </c>
      <c r="W48" s="46">
        <v>116.83718311148004</v>
      </c>
      <c r="X48" s="46">
        <v>84.456748280644248</v>
      </c>
      <c r="Y48" s="46">
        <v>98.73197992378671</v>
      </c>
      <c r="Z48" s="46">
        <v>83.623019834243962</v>
      </c>
      <c r="AA48" s="46">
        <v>74.700817506199982</v>
      </c>
      <c r="AB48" s="46">
        <v>31.923417918693332</v>
      </c>
      <c r="AC48" s="46">
        <v>61.773165474386659</v>
      </c>
      <c r="AD48" s="46">
        <v>60.062265964746672</v>
      </c>
      <c r="AE48" s="46">
        <v>31.346175087024136</v>
      </c>
      <c r="AF48" s="46">
        <v>37.923116408013186</v>
      </c>
      <c r="AG48" s="46">
        <v>72.531782413082354</v>
      </c>
      <c r="AH48" s="46">
        <v>55.745431080044511</v>
      </c>
      <c r="AI48" s="90">
        <f t="shared" si="4"/>
        <v>3.3519451289922231E-2</v>
      </c>
      <c r="AJ48" s="128">
        <f t="shared" si="5"/>
        <v>-0.76619859467578</v>
      </c>
      <c r="AK48" s="75">
        <f t="shared" si="6"/>
        <v>-0.23143442466967601</v>
      </c>
    </row>
    <row r="49" spans="1:94" ht="18" x14ac:dyDescent="0.35">
      <c r="A49" s="2"/>
      <c r="B49" s="30" t="s">
        <v>2</v>
      </c>
      <c r="C49" s="55" t="s">
        <v>31</v>
      </c>
      <c r="D49" s="46">
        <v>61.550884582816117</v>
      </c>
      <c r="E49" s="46">
        <v>70.131881745696191</v>
      </c>
      <c r="F49" s="46">
        <v>67.772743538415881</v>
      </c>
      <c r="G49" s="46">
        <v>85.550267249028678</v>
      </c>
      <c r="H49" s="46">
        <v>70.296663600793906</v>
      </c>
      <c r="I49" s="46">
        <v>82.432509101723952</v>
      </c>
      <c r="J49" s="46">
        <v>81.501780834587493</v>
      </c>
      <c r="K49" s="46">
        <v>67.105980237284285</v>
      </c>
      <c r="L49" s="46">
        <v>84.166358708856407</v>
      </c>
      <c r="M49" s="46">
        <v>112.05587726144537</v>
      </c>
      <c r="N49" s="46">
        <v>154.05628693131297</v>
      </c>
      <c r="O49" s="46">
        <v>144.76819740379139</v>
      </c>
      <c r="P49" s="46">
        <v>148.39698338423921</v>
      </c>
      <c r="Q49" s="46">
        <v>137.31044314633257</v>
      </c>
      <c r="R49" s="46">
        <v>123.91964517268885</v>
      </c>
      <c r="S49" s="46">
        <v>119.29791555191447</v>
      </c>
      <c r="T49" s="46">
        <v>129.24056672281176</v>
      </c>
      <c r="U49" s="46">
        <v>149.83992987683513</v>
      </c>
      <c r="V49" s="46">
        <v>188.48446841169914</v>
      </c>
      <c r="W49" s="46">
        <v>172.40675584137767</v>
      </c>
      <c r="X49" s="46">
        <v>194.215</v>
      </c>
      <c r="Y49" s="46">
        <v>183.00800000000001</v>
      </c>
      <c r="Z49" s="46">
        <v>174.81625</v>
      </c>
      <c r="AA49" s="46">
        <v>176.60900000000001</v>
      </c>
      <c r="AB49" s="46">
        <v>186.96475000000001</v>
      </c>
      <c r="AC49" s="46">
        <v>167.0795</v>
      </c>
      <c r="AD49" s="46">
        <v>151.80460830540562</v>
      </c>
      <c r="AE49" s="46">
        <v>149.09899999999999</v>
      </c>
      <c r="AF49" s="46">
        <v>158.982</v>
      </c>
      <c r="AG49" s="46">
        <v>166.24161351894816</v>
      </c>
      <c r="AH49" s="46">
        <v>178.21261143643875</v>
      </c>
      <c r="AI49" s="90">
        <f t="shared" si="4"/>
        <v>0.10715835957418837</v>
      </c>
      <c r="AJ49" s="128">
        <f t="shared" si="5"/>
        <v>1.8953704344680116</v>
      </c>
      <c r="AK49" s="75">
        <f t="shared" si="6"/>
        <v>7.2009635037175279E-2</v>
      </c>
    </row>
    <row r="50" spans="1:94" ht="18" x14ac:dyDescent="0.35">
      <c r="A50" s="2"/>
      <c r="B50" s="30" t="s">
        <v>3</v>
      </c>
      <c r="C50" s="56" t="s">
        <v>31</v>
      </c>
      <c r="D50" s="46">
        <v>50.491840829016382</v>
      </c>
      <c r="E50" s="46">
        <v>48.576599634137665</v>
      </c>
      <c r="F50" s="46">
        <v>48.270109711781743</v>
      </c>
      <c r="G50" s="46">
        <v>50.368432776778491</v>
      </c>
      <c r="H50" s="46">
        <v>48.289366702961161</v>
      </c>
      <c r="I50" s="46">
        <v>51.015881512760643</v>
      </c>
      <c r="J50" s="46">
        <v>54.673894214377469</v>
      </c>
      <c r="K50" s="46">
        <v>39.791156422892072</v>
      </c>
      <c r="L50" s="46">
        <v>54.232175602675397</v>
      </c>
      <c r="M50" s="46">
        <v>52.350202302488015</v>
      </c>
      <c r="N50" s="46">
        <v>44.664895932383843</v>
      </c>
      <c r="O50" s="46">
        <v>55.475392909073435</v>
      </c>
      <c r="P50" s="46">
        <v>57.338063609988694</v>
      </c>
      <c r="Q50" s="46">
        <v>33.841266799291134</v>
      </c>
      <c r="R50" s="46">
        <v>73.205637596870019</v>
      </c>
      <c r="S50" s="46">
        <v>55.703878960426209</v>
      </c>
      <c r="T50" s="46">
        <v>57.545734626953163</v>
      </c>
      <c r="U50" s="46">
        <v>55.325625057987963</v>
      </c>
      <c r="V50" s="46">
        <v>34.393048427326448</v>
      </c>
      <c r="W50" s="46">
        <v>28.867860883255162</v>
      </c>
      <c r="X50" s="46">
        <v>38.740236085404831</v>
      </c>
      <c r="Y50" s="46">
        <v>28.654032406491751</v>
      </c>
      <c r="Z50" s="46">
        <v>21.162435130809172</v>
      </c>
      <c r="AA50" s="46">
        <v>15.077125332756168</v>
      </c>
      <c r="AB50" s="46">
        <v>21.621168034077073</v>
      </c>
      <c r="AC50" s="46">
        <v>13.054104991219447</v>
      </c>
      <c r="AD50" s="46">
        <v>10.695948513209032</v>
      </c>
      <c r="AE50" s="46">
        <v>14.771676269897853</v>
      </c>
      <c r="AF50" s="46">
        <v>11.791046952877423</v>
      </c>
      <c r="AG50" s="46">
        <v>34.820593596169374</v>
      </c>
      <c r="AH50" s="46">
        <v>37.833176768408293</v>
      </c>
      <c r="AI50" s="90">
        <f t="shared" si="4"/>
        <v>2.2748901591787034E-2</v>
      </c>
      <c r="AJ50" s="128">
        <f t="shared" si="5"/>
        <v>-0.25070712124509187</v>
      </c>
      <c r="AK50" s="75">
        <f t="shared" si="6"/>
        <v>8.6517283627535191E-2</v>
      </c>
    </row>
    <row r="51" spans="1:94" s="2" customFormat="1" ht="18" x14ac:dyDescent="0.35">
      <c r="A51"/>
      <c r="B51" s="122" t="s">
        <v>4</v>
      </c>
      <c r="C51" s="31" t="s">
        <v>32</v>
      </c>
      <c r="D51" s="37">
        <f t="shared" ref="D51:AG51" si="7">SUM(D43:D50)</f>
        <v>1839.371309982994</v>
      </c>
      <c r="E51" s="37">
        <f t="shared" si="7"/>
        <v>1753.2432284126589</v>
      </c>
      <c r="F51" s="37">
        <f t="shared" si="7"/>
        <v>1897.1845564393327</v>
      </c>
      <c r="G51" s="37">
        <f t="shared" si="7"/>
        <v>2005.4642714786203</v>
      </c>
      <c r="H51" s="37">
        <f t="shared" si="7"/>
        <v>1954.2812411589696</v>
      </c>
      <c r="I51" s="37">
        <f t="shared" si="7"/>
        <v>2060.6125618260089</v>
      </c>
      <c r="J51" s="37">
        <f t="shared" si="7"/>
        <v>2117.4321082353185</v>
      </c>
      <c r="K51" s="37">
        <f t="shared" si="7"/>
        <v>2157.9926376819976</v>
      </c>
      <c r="L51" s="37">
        <f t="shared" si="7"/>
        <v>2151.5362166706127</v>
      </c>
      <c r="M51" s="37">
        <f t="shared" si="7"/>
        <v>2208.5454721539386</v>
      </c>
      <c r="N51" s="37">
        <f t="shared" si="7"/>
        <v>2190.7477232490664</v>
      </c>
      <c r="O51" s="37">
        <f t="shared" si="7"/>
        <v>2078.4809324386247</v>
      </c>
      <c r="P51" s="37">
        <f t="shared" si="7"/>
        <v>2188.9236792492306</v>
      </c>
      <c r="Q51" s="37">
        <f t="shared" si="7"/>
        <v>2177.8396636619555</v>
      </c>
      <c r="R51" s="37">
        <f t="shared" si="7"/>
        <v>2277.3803843097749</v>
      </c>
      <c r="S51" s="37">
        <f t="shared" si="7"/>
        <v>2162.9490124282593</v>
      </c>
      <c r="T51" s="37">
        <f t="shared" si="7"/>
        <v>2225.0391455273657</v>
      </c>
      <c r="U51" s="37">
        <f t="shared" si="7"/>
        <v>2370.2464306641082</v>
      </c>
      <c r="V51" s="37">
        <f t="shared" si="7"/>
        <v>2240.0028751758159</v>
      </c>
      <c r="W51" s="37">
        <f t="shared" si="7"/>
        <v>2138.8439906671947</v>
      </c>
      <c r="X51" s="37">
        <f t="shared" si="7"/>
        <v>2028.0671199441877</v>
      </c>
      <c r="Y51" s="37">
        <f t="shared" si="7"/>
        <v>1905.5770223598342</v>
      </c>
      <c r="Z51" s="37">
        <f t="shared" si="7"/>
        <v>1855.6990219626807</v>
      </c>
      <c r="AA51" s="37">
        <f t="shared" si="7"/>
        <v>1816.8845340210887</v>
      </c>
      <c r="AB51" s="37">
        <f t="shared" si="7"/>
        <v>1826.2074977790355</v>
      </c>
      <c r="AC51" s="37">
        <f t="shared" si="7"/>
        <v>1850.5874638773762</v>
      </c>
      <c r="AD51" s="37">
        <f t="shared" si="7"/>
        <v>1825.8818762546205</v>
      </c>
      <c r="AE51" s="37">
        <f t="shared" si="7"/>
        <v>1869.1114304631192</v>
      </c>
      <c r="AF51" s="37">
        <f t="shared" si="7"/>
        <v>1911.5134833068751</v>
      </c>
      <c r="AG51" s="37">
        <f t="shared" si="7"/>
        <v>1852.5439833000867</v>
      </c>
      <c r="AH51" s="37">
        <f>SUM(AH43:AH50)</f>
        <v>1663.0770771836776</v>
      </c>
      <c r="AI51" s="81">
        <f>AH51/$AH$51</f>
        <v>1</v>
      </c>
      <c r="AJ51" s="82">
        <f>AH51/D51-1</f>
        <v>-9.5844831243424355E-2</v>
      </c>
      <c r="AK51" s="91">
        <f>AH51/AG51-1</f>
        <v>-0.10227390433067951</v>
      </c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</row>
    <row r="52" spans="1:94" x14ac:dyDescent="0.25"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x14ac:dyDescent="0.25">
      <c r="AK53" s="68"/>
    </row>
    <row r="54" spans="1:94" x14ac:dyDescent="0.25">
      <c r="AK54" s="68"/>
    </row>
    <row r="55" spans="1:94" x14ac:dyDescent="0.25">
      <c r="AK55" s="68"/>
    </row>
    <row r="56" spans="1:94" x14ac:dyDescent="0.25">
      <c r="AK56" s="68"/>
    </row>
    <row r="57" spans="1:94" x14ac:dyDescent="0.25">
      <c r="AK57" s="68"/>
    </row>
    <row r="58" spans="1:94" x14ac:dyDescent="0.25">
      <c r="AK58" s="68"/>
    </row>
    <row r="59" spans="1:94" x14ac:dyDescent="0.25">
      <c r="AK59" s="68"/>
    </row>
    <row r="60" spans="1:94" x14ac:dyDescent="0.25">
      <c r="N60" s="2"/>
      <c r="AK60" s="68"/>
    </row>
    <row r="61" spans="1:94" x14ac:dyDescent="0.25">
      <c r="AK61" s="68"/>
    </row>
    <row r="62" spans="1:94" x14ac:dyDescent="0.25">
      <c r="AK62" s="68"/>
    </row>
    <row r="63" spans="1:94" x14ac:dyDescent="0.25">
      <c r="AK63" s="68"/>
    </row>
    <row r="64" spans="1:94" x14ac:dyDescent="0.25">
      <c r="AK64" s="68"/>
    </row>
    <row r="65" spans="2:37" x14ac:dyDescent="0.25">
      <c r="AK65" s="68"/>
    </row>
    <row r="66" spans="2:37" x14ac:dyDescent="0.25">
      <c r="AK66" s="68"/>
    </row>
    <row r="67" spans="2:37" x14ac:dyDescent="0.25">
      <c r="AK67" s="68"/>
    </row>
    <row r="68" spans="2:37" x14ac:dyDescent="0.25">
      <c r="AK68" s="68"/>
    </row>
    <row r="69" spans="2:37" x14ac:dyDescent="0.25">
      <c r="AK69" s="68"/>
    </row>
    <row r="70" spans="2:37" x14ac:dyDescent="0.25">
      <c r="AK70" s="68"/>
    </row>
    <row r="71" spans="2:37" x14ac:dyDescent="0.25">
      <c r="AK71" s="68"/>
    </row>
    <row r="72" spans="2:37" x14ac:dyDescent="0.25">
      <c r="AK72" s="68"/>
    </row>
    <row r="73" spans="2:37" ht="35.25" customHeight="1" x14ac:dyDescent="0.25">
      <c r="B73" s="32" t="s">
        <v>25</v>
      </c>
      <c r="C73" s="33" t="s">
        <v>24</v>
      </c>
      <c r="D73" s="32">
        <v>1990</v>
      </c>
      <c r="E73" s="34">
        <v>1991</v>
      </c>
      <c r="F73" s="34">
        <v>1992</v>
      </c>
      <c r="G73" s="34">
        <v>1993</v>
      </c>
      <c r="H73" s="34">
        <v>1994</v>
      </c>
      <c r="I73" s="34">
        <v>1995</v>
      </c>
      <c r="J73" s="34">
        <v>1996</v>
      </c>
      <c r="K73" s="34">
        <v>1997</v>
      </c>
      <c r="L73" s="34">
        <v>1998</v>
      </c>
      <c r="M73" s="34">
        <v>1999</v>
      </c>
      <c r="N73" s="34">
        <v>2000</v>
      </c>
      <c r="O73" s="34">
        <v>2001</v>
      </c>
      <c r="P73" s="34">
        <v>2002</v>
      </c>
      <c r="Q73" s="34">
        <v>2003</v>
      </c>
      <c r="R73" s="34">
        <v>2004</v>
      </c>
      <c r="S73" s="34">
        <v>2005</v>
      </c>
      <c r="T73" s="34">
        <v>2006</v>
      </c>
      <c r="U73" s="34">
        <v>2007</v>
      </c>
      <c r="V73" s="34">
        <v>2008</v>
      </c>
      <c r="W73" s="34">
        <v>2009</v>
      </c>
      <c r="X73" s="34">
        <v>2010</v>
      </c>
      <c r="Y73" s="34">
        <v>2011</v>
      </c>
      <c r="Z73" s="34">
        <v>2012</v>
      </c>
      <c r="AA73" s="34">
        <v>2013</v>
      </c>
      <c r="AB73" s="34">
        <v>2014</v>
      </c>
      <c r="AC73" s="34">
        <v>2015</v>
      </c>
      <c r="AD73" s="34">
        <v>2016</v>
      </c>
      <c r="AE73" s="34">
        <v>2017</v>
      </c>
      <c r="AF73" s="34">
        <v>2018</v>
      </c>
      <c r="AG73" s="34">
        <v>2019</v>
      </c>
      <c r="AH73" s="34">
        <v>2020</v>
      </c>
      <c r="AI73" s="84" t="s">
        <v>53</v>
      </c>
      <c r="AJ73" s="85" t="s">
        <v>34</v>
      </c>
      <c r="AK73" s="86" t="s">
        <v>35</v>
      </c>
    </row>
    <row r="74" spans="2:37" ht="18" x14ac:dyDescent="0.35">
      <c r="B74" s="30" t="s">
        <v>6</v>
      </c>
      <c r="C74" s="54" t="s">
        <v>31</v>
      </c>
      <c r="D74" s="71">
        <v>52.256339687250005</v>
      </c>
      <c r="E74" s="71">
        <v>48.627777945875003</v>
      </c>
      <c r="F74" s="71">
        <v>45.670125973499999</v>
      </c>
      <c r="G74" s="71">
        <v>39.654677162187504</v>
      </c>
      <c r="H74" s="71">
        <v>37.353068341499998</v>
      </c>
      <c r="I74" s="71">
        <v>37.842061164624994</v>
      </c>
      <c r="J74" s="71">
        <v>41.7556405603125</v>
      </c>
      <c r="K74" s="71">
        <v>46.519068504062503</v>
      </c>
      <c r="L74" s="71">
        <v>54.358745967249995</v>
      </c>
      <c r="M74" s="71">
        <v>61.405246905937496</v>
      </c>
      <c r="N74" s="71">
        <v>65.449830021950007</v>
      </c>
      <c r="O74" s="71">
        <v>58.659445362749992</v>
      </c>
      <c r="P74" s="71">
        <v>39.313677956749999</v>
      </c>
      <c r="Q74" s="71">
        <v>32.975809699750002</v>
      </c>
      <c r="R74" s="71">
        <v>50.813966560749996</v>
      </c>
      <c r="S74" s="71">
        <v>54.981288890000009</v>
      </c>
      <c r="T74" s="71">
        <v>62.168088455000003</v>
      </c>
      <c r="U74" s="71">
        <v>64.331651867560012</v>
      </c>
      <c r="V74" s="71">
        <v>61.804693555000007</v>
      </c>
      <c r="W74" s="71">
        <v>28.685283075320005</v>
      </c>
      <c r="X74" s="71">
        <v>10.399972692080002</v>
      </c>
      <c r="Y74" s="71">
        <v>20.143580462280006</v>
      </c>
      <c r="Z74" s="71">
        <v>0.50936247647999999</v>
      </c>
      <c r="AA74" s="71">
        <v>0.55272388644000003</v>
      </c>
      <c r="AB74" s="71">
        <v>0.54749451240000002</v>
      </c>
      <c r="AC74" s="71">
        <v>0.71654013156000007</v>
      </c>
      <c r="AD74" s="71">
        <v>0.77397152472000008</v>
      </c>
      <c r="AE74" s="71">
        <v>0.90232273404000007</v>
      </c>
      <c r="AF74" s="71">
        <v>0.90521219079999993</v>
      </c>
      <c r="AG74" s="71">
        <v>0.95699099012000011</v>
      </c>
      <c r="AH74" s="71">
        <v>0.89499845720000004</v>
      </c>
      <c r="AI74" s="89">
        <f>AH74/$AH$80</f>
        <v>4.5594564717373585E-4</v>
      </c>
      <c r="AJ74" s="127">
        <f>AH74/D74-1</f>
        <v>-0.98287292101673229</v>
      </c>
      <c r="AK74" s="74">
        <f>AH74/AG74-1</f>
        <v>-6.4778596204157157E-2</v>
      </c>
    </row>
    <row r="75" spans="2:37" ht="18" x14ac:dyDescent="0.35">
      <c r="B75" s="30" t="s">
        <v>7</v>
      </c>
      <c r="C75" s="55" t="s">
        <v>31</v>
      </c>
      <c r="D75" s="71">
        <v>46.848301886792456</v>
      </c>
      <c r="E75" s="71">
        <v>45.310981132075469</v>
      </c>
      <c r="F75" s="71">
        <v>40.483622641509434</v>
      </c>
      <c r="G75" s="71">
        <v>42.557999999999993</v>
      </c>
      <c r="H75" s="71">
        <v>42.966415094339617</v>
      </c>
      <c r="I75" s="71">
        <v>40.98335849056604</v>
      </c>
      <c r="J75" s="71">
        <v>47.783811320754715</v>
      </c>
      <c r="K75" s="71">
        <v>39.949818867924527</v>
      </c>
      <c r="L75" s="71">
        <v>34.845215094339622</v>
      </c>
      <c r="M75" s="71">
        <v>35.20705283018868</v>
      </c>
      <c r="N75" s="71">
        <v>18.317007547169812</v>
      </c>
      <c r="O75" s="71">
        <v>16.017271698113209</v>
      </c>
      <c r="P75" s="71">
        <v>0.45369811320754716</v>
      </c>
      <c r="Q75" s="71">
        <v>0.47860377358490563</v>
      </c>
      <c r="R75" s="71">
        <v>0.38885584464161987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  <c r="Z75" s="71">
        <v>0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0</v>
      </c>
      <c r="AG75" s="71">
        <v>0</v>
      </c>
      <c r="AH75" s="71">
        <v>0</v>
      </c>
      <c r="AI75" s="90">
        <f>AH75/$AH$80</f>
        <v>0</v>
      </c>
      <c r="AJ75" s="128">
        <f>AH75/D75-1</f>
        <v>-1</v>
      </c>
      <c r="AK75" s="75"/>
    </row>
    <row r="76" spans="2:37" ht="18" x14ac:dyDescent="0.35">
      <c r="B76" s="30" t="s">
        <v>8</v>
      </c>
      <c r="C76" s="55" t="s">
        <v>31</v>
      </c>
      <c r="D76" s="71">
        <v>844.21849272093868</v>
      </c>
      <c r="E76" s="71">
        <v>729.28925317455264</v>
      </c>
      <c r="F76" s="71">
        <v>507.94252052105696</v>
      </c>
      <c r="G76" s="71">
        <v>468.19597389360285</v>
      </c>
      <c r="H76" s="71">
        <v>435.82249082353007</v>
      </c>
      <c r="I76" s="71">
        <v>469.08058151145946</v>
      </c>
      <c r="J76" s="71">
        <v>424.9302712224794</v>
      </c>
      <c r="K76" s="71">
        <v>546.86586298652901</v>
      </c>
      <c r="L76" s="71">
        <v>681.79387578335638</v>
      </c>
      <c r="M76" s="71">
        <v>816.11093412159926</v>
      </c>
      <c r="N76" s="71">
        <v>868.16855663560455</v>
      </c>
      <c r="O76" s="71">
        <v>876.23618558724195</v>
      </c>
      <c r="P76" s="71">
        <v>890.30448668612462</v>
      </c>
      <c r="Q76" s="71">
        <v>882.78398520403402</v>
      </c>
      <c r="R76" s="71">
        <v>862.97793414333808</v>
      </c>
      <c r="S76" s="71">
        <v>827.51682820909514</v>
      </c>
      <c r="T76" s="71">
        <v>1290.5307782243822</v>
      </c>
      <c r="U76" s="71">
        <v>1425.3723220533479</v>
      </c>
      <c r="V76" s="71">
        <v>1949.8811442899168</v>
      </c>
      <c r="W76" s="71">
        <v>1764.6030770131906</v>
      </c>
      <c r="X76" s="71">
        <v>1781.4676171498377</v>
      </c>
      <c r="Y76" s="71">
        <v>1668.9166203536577</v>
      </c>
      <c r="Z76" s="71">
        <v>1751.284646840084</v>
      </c>
      <c r="AA76" s="71">
        <v>1771.5009538248855</v>
      </c>
      <c r="AB76" s="71">
        <v>1749.6489805615131</v>
      </c>
      <c r="AC76" s="71">
        <v>1807.1099303151616</v>
      </c>
      <c r="AD76" s="71">
        <v>1771.5369006546166</v>
      </c>
      <c r="AE76" s="71">
        <v>1823.8809574118795</v>
      </c>
      <c r="AF76" s="71">
        <v>1845.6638814134931</v>
      </c>
      <c r="AG76" s="71">
        <v>1806.0904120232742</v>
      </c>
      <c r="AH76" s="71">
        <v>1775.6627026255705</v>
      </c>
      <c r="AI76" s="90">
        <f t="shared" ref="AI76:AI79" si="8">AH76/$AH$80</f>
        <v>0.90458891140855091</v>
      </c>
      <c r="AJ76" s="128">
        <f t="shared" ref="AJ76:AJ79" si="9">AH76/D76-1</f>
        <v>1.1033212585791179</v>
      </c>
      <c r="AK76" s="78">
        <f>AH76/AG76-1</f>
        <v>-1.6847279181121944E-2</v>
      </c>
    </row>
    <row r="77" spans="2:37" ht="18" x14ac:dyDescent="0.35">
      <c r="B77" s="30" t="s">
        <v>9</v>
      </c>
      <c r="C77" s="55" t="s">
        <v>31</v>
      </c>
      <c r="D77" s="71">
        <v>6.7649734017292644</v>
      </c>
      <c r="E77" s="71">
        <v>6.6253041308213696</v>
      </c>
      <c r="F77" s="71">
        <v>6.7689445987083268</v>
      </c>
      <c r="G77" s="71">
        <v>7.0152697015519268</v>
      </c>
      <c r="H77" s="71">
        <v>6.9293960101627263</v>
      </c>
      <c r="I77" s="71">
        <v>7.4412221829107263</v>
      </c>
      <c r="J77" s="71">
        <v>7.4013184655099264</v>
      </c>
      <c r="K77" s="71">
        <v>7.2865602901400255</v>
      </c>
      <c r="L77" s="71">
        <v>7.4295130385937265</v>
      </c>
      <c r="M77" s="71">
        <v>6.9792285308444919</v>
      </c>
      <c r="N77" s="71">
        <v>7.3544798068163963</v>
      </c>
      <c r="O77" s="71">
        <v>6.4540770969590309</v>
      </c>
      <c r="P77" s="71">
        <v>6.6865073808821229</v>
      </c>
      <c r="Q77" s="71">
        <v>6.3554558977292661</v>
      </c>
      <c r="R77" s="71">
        <v>7.1404000476541096</v>
      </c>
      <c r="S77" s="71">
        <v>6.8704182663850935</v>
      </c>
      <c r="T77" s="71">
        <v>7.6414170284739207</v>
      </c>
      <c r="U77" s="71">
        <v>7.1614511326000727</v>
      </c>
      <c r="V77" s="71">
        <v>6.3952977293226683</v>
      </c>
      <c r="W77" s="71">
        <v>4.9046690367039307</v>
      </c>
      <c r="X77" s="71">
        <v>5.1329721547256923</v>
      </c>
      <c r="Y77" s="71">
        <v>5.3571541559108331</v>
      </c>
      <c r="Z77" s="71">
        <v>5.3128578952911027</v>
      </c>
      <c r="AA77" s="71">
        <v>5.2625277798818964</v>
      </c>
      <c r="AB77" s="71">
        <v>5.3429897196137413</v>
      </c>
      <c r="AC77" s="71">
        <v>5.6735727014029838</v>
      </c>
      <c r="AD77" s="71">
        <v>5.7573938904590332</v>
      </c>
      <c r="AE77" s="71">
        <v>5.5747994899601983</v>
      </c>
      <c r="AF77" s="71">
        <v>6.1957835853715553</v>
      </c>
      <c r="AG77" s="71">
        <v>5.5528909152514636</v>
      </c>
      <c r="AH77" s="71">
        <v>5.7118853710283553</v>
      </c>
      <c r="AI77" s="90">
        <f t="shared" si="8"/>
        <v>2.9098477780881223E-3</v>
      </c>
      <c r="AJ77" s="128">
        <f t="shared" si="9"/>
        <v>-0.15566772671001461</v>
      </c>
      <c r="AK77" s="78">
        <f t="shared" ref="AK77:AK79" si="10">AH77/AG77-1</f>
        <v>2.8632735309134238E-2</v>
      </c>
    </row>
    <row r="78" spans="2:37" ht="18" x14ac:dyDescent="0.35">
      <c r="B78" s="30" t="s">
        <v>33</v>
      </c>
      <c r="C78" s="55" t="s">
        <v>31</v>
      </c>
      <c r="D78" s="71">
        <v>0.34414661194926871</v>
      </c>
      <c r="E78" s="71">
        <v>0.69354829829307219</v>
      </c>
      <c r="F78" s="71">
        <v>0.70255239276177739</v>
      </c>
      <c r="G78" s="71">
        <v>1.5785445399612708</v>
      </c>
      <c r="H78" s="71">
        <v>2.0294982693707362</v>
      </c>
      <c r="I78" s="71">
        <v>3.4296861422974532</v>
      </c>
      <c r="J78" s="71">
        <v>10.650622753892513</v>
      </c>
      <c r="K78" s="71">
        <v>16.886959163981999</v>
      </c>
      <c r="L78" s="71">
        <v>26.314948582128704</v>
      </c>
      <c r="M78" s="71">
        <v>37.977970668849785</v>
      </c>
      <c r="N78" s="71">
        <v>43.961977487452273</v>
      </c>
      <c r="O78" s="71">
        <v>41.101574945970604</v>
      </c>
      <c r="P78" s="71">
        <v>49.328820891212487</v>
      </c>
      <c r="Q78" s="71">
        <v>46.558168921517073</v>
      </c>
      <c r="R78" s="71">
        <v>51.465875369749902</v>
      </c>
      <c r="S78" s="71">
        <v>55.560803785955123</v>
      </c>
      <c r="T78" s="71">
        <v>57.392030302396947</v>
      </c>
      <c r="U78" s="71">
        <v>50.851076681232456</v>
      </c>
      <c r="V78" s="71">
        <v>60.443508455516174</v>
      </c>
      <c r="W78" s="71">
        <v>73.117427133187689</v>
      </c>
      <c r="X78" s="71">
        <v>105.10782589069589</v>
      </c>
      <c r="Y78" s="71">
        <v>130.46147231545257</v>
      </c>
      <c r="Z78" s="71">
        <v>140.74764413164129</v>
      </c>
      <c r="AA78" s="71">
        <v>163.38026478130112</v>
      </c>
      <c r="AB78" s="71">
        <v>169.59904284777511</v>
      </c>
      <c r="AC78" s="71">
        <v>179.66159605094151</v>
      </c>
      <c r="AD78" s="71">
        <v>203.8813610919334</v>
      </c>
      <c r="AE78" s="71">
        <v>188.90506612733492</v>
      </c>
      <c r="AF78" s="71">
        <v>163.49897185049619</v>
      </c>
      <c r="AG78" s="71">
        <v>207.33750230824066</v>
      </c>
      <c r="AH78" s="71">
        <v>175.00534912658978</v>
      </c>
      <c r="AI78" s="90">
        <f t="shared" si="8"/>
        <v>8.9154262249814917E-2</v>
      </c>
      <c r="AJ78" s="128">
        <f t="shared" si="9"/>
        <v>507.51975015923631</v>
      </c>
      <c r="AK78" s="78">
        <f t="shared" si="10"/>
        <v>-0.15593972543174517</v>
      </c>
    </row>
    <row r="79" spans="2:37" ht="18" x14ac:dyDescent="0.35">
      <c r="B79" s="30" t="s">
        <v>21</v>
      </c>
      <c r="C79" s="56" t="s">
        <v>31</v>
      </c>
      <c r="D79" s="71">
        <v>6.991030238093999</v>
      </c>
      <c r="E79" s="71">
        <v>6.5825816302339994</v>
      </c>
      <c r="F79" s="71">
        <v>6.0365592649729996</v>
      </c>
      <c r="G79" s="71">
        <v>5.9459246964950001</v>
      </c>
      <c r="H79" s="71">
        <v>5.510749600204</v>
      </c>
      <c r="I79" s="71">
        <v>5.5145793872160001</v>
      </c>
      <c r="J79" s="71">
        <v>5.9414898953749997</v>
      </c>
      <c r="K79" s="71">
        <v>5.9636097323400001</v>
      </c>
      <c r="L79" s="71">
        <v>6.1122604626369998</v>
      </c>
      <c r="M79" s="71">
        <v>6.2789316871369989</v>
      </c>
      <c r="N79" s="71">
        <v>6.0248922154529989</v>
      </c>
      <c r="O79" s="71">
        <v>5.7764320174159991</v>
      </c>
      <c r="P79" s="71">
        <v>5.451868492927999</v>
      </c>
      <c r="Q79" s="71">
        <v>5.4106289201449993</v>
      </c>
      <c r="R79" s="71">
        <v>5.1471371663839998</v>
      </c>
      <c r="S79" s="71">
        <v>6.18344632223</v>
      </c>
      <c r="T79" s="71">
        <v>6.5352579790610008</v>
      </c>
      <c r="U79" s="71">
        <v>7.2825602691629996</v>
      </c>
      <c r="V79" s="71">
        <v>6.8523140709609995</v>
      </c>
      <c r="W79" s="71">
        <v>6.3735123374174885</v>
      </c>
      <c r="X79" s="71">
        <v>8.2914164623629993</v>
      </c>
      <c r="Y79" s="71">
        <v>6.785283168254999</v>
      </c>
      <c r="Z79" s="71">
        <v>8.9958808481159789</v>
      </c>
      <c r="AA79" s="71">
        <v>6.4166143260559787</v>
      </c>
      <c r="AB79" s="71">
        <v>5.3101560905549361</v>
      </c>
      <c r="AC79" s="71">
        <v>4.5491738027270214</v>
      </c>
      <c r="AD79" s="71">
        <v>3.6887500129270001</v>
      </c>
      <c r="AE79" s="71">
        <v>4.8482276184200002</v>
      </c>
      <c r="AF79" s="71">
        <v>6.5653504335545962</v>
      </c>
      <c r="AG79" s="71">
        <v>4.7608069932788295</v>
      </c>
      <c r="AH79" s="71">
        <v>5.6749527403243611</v>
      </c>
      <c r="AI79" s="90">
        <f t="shared" si="8"/>
        <v>2.8910329163722233E-3</v>
      </c>
      <c r="AJ79" s="128">
        <f t="shared" si="9"/>
        <v>-0.18825229657831477</v>
      </c>
      <c r="AK79" s="78">
        <f t="shared" si="10"/>
        <v>0.19201487233910064</v>
      </c>
    </row>
    <row r="80" spans="2:37" ht="18" x14ac:dyDescent="0.35">
      <c r="B80" s="122" t="s">
        <v>4</v>
      </c>
      <c r="C80" s="31" t="s">
        <v>32</v>
      </c>
      <c r="D80" s="37">
        <f>SUM(D74:D79)</f>
        <v>957.42328454675373</v>
      </c>
      <c r="E80" s="37">
        <f t="shared" ref="E80:AE80" si="11">SUM(E74:E79)</f>
        <v>837.12944631185155</v>
      </c>
      <c r="F80" s="37">
        <f t="shared" si="11"/>
        <v>607.60432539250951</v>
      </c>
      <c r="G80" s="37">
        <f t="shared" si="11"/>
        <v>564.94838999379863</v>
      </c>
      <c r="H80" s="37">
        <f t="shared" si="11"/>
        <v>530.61161813910712</v>
      </c>
      <c r="I80" s="37">
        <f t="shared" si="11"/>
        <v>564.29148887907468</v>
      </c>
      <c r="J80" s="37">
        <f t="shared" si="11"/>
        <v>538.46315421832401</v>
      </c>
      <c r="K80" s="37">
        <f t="shared" si="11"/>
        <v>663.47187954497804</v>
      </c>
      <c r="L80" s="37">
        <f t="shared" si="11"/>
        <v>810.85455892830555</v>
      </c>
      <c r="M80" s="37">
        <f t="shared" si="11"/>
        <v>963.95936474455664</v>
      </c>
      <c r="N80" s="37">
        <f t="shared" si="11"/>
        <v>1009.276743714446</v>
      </c>
      <c r="O80" s="37">
        <f t="shared" si="11"/>
        <v>1004.2449867084508</v>
      </c>
      <c r="P80" s="37">
        <f t="shared" si="11"/>
        <v>991.53905952110483</v>
      </c>
      <c r="Q80" s="37">
        <f t="shared" si="11"/>
        <v>974.56265241676022</v>
      </c>
      <c r="R80" s="37">
        <f t="shared" si="11"/>
        <v>977.93416913251781</v>
      </c>
      <c r="S80" s="37">
        <f t="shared" si="11"/>
        <v>951.11278547366533</v>
      </c>
      <c r="T80" s="37">
        <f t="shared" si="11"/>
        <v>1424.2675719893141</v>
      </c>
      <c r="U80" s="37">
        <f t="shared" si="11"/>
        <v>1554.9990620039034</v>
      </c>
      <c r="V80" s="37">
        <f t="shared" si="11"/>
        <v>2085.3769581007168</v>
      </c>
      <c r="W80" s="37">
        <f t="shared" si="11"/>
        <v>1877.6839685958198</v>
      </c>
      <c r="X80" s="37">
        <f t="shared" si="11"/>
        <v>1910.3998043497022</v>
      </c>
      <c r="Y80" s="37">
        <f t="shared" si="11"/>
        <v>1831.6641104555561</v>
      </c>
      <c r="Z80" s="37">
        <f t="shared" si="11"/>
        <v>1906.8503921916122</v>
      </c>
      <c r="AA80" s="37">
        <f t="shared" si="11"/>
        <v>1947.1130845985642</v>
      </c>
      <c r="AB80" s="37">
        <f t="shared" si="11"/>
        <v>1930.4486637318569</v>
      </c>
      <c r="AC80" s="37">
        <f t="shared" si="11"/>
        <v>1997.710813001793</v>
      </c>
      <c r="AD80" s="37">
        <f t="shared" si="11"/>
        <v>1985.6383771746559</v>
      </c>
      <c r="AE80" s="37">
        <f t="shared" si="11"/>
        <v>2024.1113733816346</v>
      </c>
      <c r="AF80" s="37">
        <f t="shared" ref="AF80:AG80" si="12">SUM(AF74:AF79)</f>
        <v>2022.8291994737156</v>
      </c>
      <c r="AG80" s="37">
        <f t="shared" si="12"/>
        <v>2024.698603230165</v>
      </c>
      <c r="AH80" s="37">
        <f t="shared" ref="AH80" si="13">SUM(AH74:AH79)</f>
        <v>1962.9498883207132</v>
      </c>
      <c r="AI80" s="81">
        <f>AH80/$AH$80</f>
        <v>1</v>
      </c>
      <c r="AJ80" s="82">
        <f>AH80/D80-1</f>
        <v>1.0502424789574425</v>
      </c>
      <c r="AK80" s="83">
        <f>AH80/AG80-1</f>
        <v>-3.0497731766564673E-2</v>
      </c>
    </row>
    <row r="81" spans="4:94" x14ac:dyDescent="0.25"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</row>
    <row r="82" spans="4:94" x14ac:dyDescent="0.25"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80"/>
      <c r="AK82" s="68"/>
    </row>
    <row r="83" spans="4:94" x14ac:dyDescent="0.25">
      <c r="AK83" s="68"/>
    </row>
    <row r="84" spans="4:94" x14ac:dyDescent="0.25">
      <c r="AK84" s="68"/>
    </row>
    <row r="85" spans="4:94" x14ac:dyDescent="0.25">
      <c r="AK85" s="68"/>
    </row>
    <row r="86" spans="4:94" x14ac:dyDescent="0.25">
      <c r="AK86" s="68"/>
    </row>
    <row r="87" spans="4:94" x14ac:dyDescent="0.25">
      <c r="AK87" s="68"/>
    </row>
    <row r="88" spans="4:94" x14ac:dyDescent="0.25">
      <c r="AK88" s="68"/>
    </row>
    <row r="89" spans="4:94" x14ac:dyDescent="0.25">
      <c r="AK89" s="68"/>
    </row>
    <row r="90" spans="4:94" x14ac:dyDescent="0.25">
      <c r="AK90" s="68"/>
    </row>
    <row r="91" spans="4:94" x14ac:dyDescent="0.25">
      <c r="AK91" s="68"/>
    </row>
    <row r="92" spans="4:94" x14ac:dyDescent="0.25">
      <c r="O92" s="2"/>
      <c r="AK92" s="68"/>
    </row>
    <row r="93" spans="4:94" x14ac:dyDescent="0.25">
      <c r="AK93" s="68"/>
    </row>
    <row r="94" spans="4:94" x14ac:dyDescent="0.25">
      <c r="AK94" s="68"/>
    </row>
    <row r="95" spans="4:94" x14ac:dyDescent="0.25">
      <c r="AK95" s="68"/>
    </row>
    <row r="96" spans="4:94" x14ac:dyDescent="0.25">
      <c r="AK96" s="68"/>
    </row>
    <row r="97" spans="2:94" x14ac:dyDescent="0.25">
      <c r="AK97" s="68"/>
    </row>
    <row r="98" spans="2:94" x14ac:dyDescent="0.25">
      <c r="AK98" s="68"/>
    </row>
    <row r="99" spans="2:94" x14ac:dyDescent="0.25">
      <c r="AK99" s="68"/>
    </row>
    <row r="100" spans="2:94" x14ac:dyDescent="0.25">
      <c r="AK100" s="68"/>
    </row>
    <row r="101" spans="2:94" ht="30" x14ac:dyDescent="0.25">
      <c r="B101" s="32" t="s">
        <v>26</v>
      </c>
      <c r="C101" s="33" t="s">
        <v>24</v>
      </c>
      <c r="D101" s="32">
        <v>1990</v>
      </c>
      <c r="E101" s="34">
        <v>1991</v>
      </c>
      <c r="F101" s="34">
        <v>1992</v>
      </c>
      <c r="G101" s="34">
        <v>1993</v>
      </c>
      <c r="H101" s="34">
        <v>1994</v>
      </c>
      <c r="I101" s="34">
        <v>1995</v>
      </c>
      <c r="J101" s="34">
        <v>1996</v>
      </c>
      <c r="K101" s="34">
        <v>1997</v>
      </c>
      <c r="L101" s="34">
        <v>1998</v>
      </c>
      <c r="M101" s="34">
        <v>1999</v>
      </c>
      <c r="N101" s="34">
        <v>2000</v>
      </c>
      <c r="O101" s="34">
        <v>2001</v>
      </c>
      <c r="P101" s="34">
        <v>2002</v>
      </c>
      <c r="Q101" s="34">
        <v>2003</v>
      </c>
      <c r="R101" s="34">
        <v>2004</v>
      </c>
      <c r="S101" s="34">
        <v>2005</v>
      </c>
      <c r="T101" s="34">
        <v>2006</v>
      </c>
      <c r="U101" s="34">
        <v>2007</v>
      </c>
      <c r="V101" s="34">
        <v>2008</v>
      </c>
      <c r="W101" s="34">
        <v>2009</v>
      </c>
      <c r="X101" s="34">
        <v>2010</v>
      </c>
      <c r="Y101" s="34">
        <v>2011</v>
      </c>
      <c r="Z101" s="34">
        <v>2012</v>
      </c>
      <c r="AA101" s="34">
        <v>2013</v>
      </c>
      <c r="AB101" s="34">
        <v>2014</v>
      </c>
      <c r="AC101" s="34">
        <v>2015</v>
      </c>
      <c r="AD101" s="34">
        <v>2016</v>
      </c>
      <c r="AE101" s="34">
        <v>2017</v>
      </c>
      <c r="AF101" s="34">
        <v>2018</v>
      </c>
      <c r="AG101" s="34">
        <v>2019</v>
      </c>
      <c r="AH101" s="34">
        <v>2020</v>
      </c>
      <c r="AI101" s="84" t="s">
        <v>53</v>
      </c>
      <c r="AJ101" s="85" t="s">
        <v>34</v>
      </c>
      <c r="AK101" s="86" t="s">
        <v>35</v>
      </c>
    </row>
    <row r="102" spans="2:94" ht="18" x14ac:dyDescent="0.35">
      <c r="B102" s="30" t="s">
        <v>11</v>
      </c>
      <c r="C102" s="54" t="s">
        <v>31</v>
      </c>
      <c r="D102" s="71">
        <v>326.32160784716746</v>
      </c>
      <c r="E102" s="71">
        <v>316.86114599782974</v>
      </c>
      <c r="F102" s="71">
        <v>313.02291246108121</v>
      </c>
      <c r="G102" s="71">
        <v>312.7188588030628</v>
      </c>
      <c r="H102" s="71">
        <v>315.2010213005758</v>
      </c>
      <c r="I102" s="71">
        <v>303.23375868625033</v>
      </c>
      <c r="J102" s="71">
        <v>307.86556155956322</v>
      </c>
      <c r="K102" s="71">
        <v>305.42543254476226</v>
      </c>
      <c r="L102" s="71">
        <v>311.290752893155</v>
      </c>
      <c r="M102" s="71">
        <v>310.0177059071433</v>
      </c>
      <c r="N102" s="71">
        <v>297.83699173059426</v>
      </c>
      <c r="O102" s="71">
        <v>299.53582416632634</v>
      </c>
      <c r="P102" s="71">
        <v>294.11960761413218</v>
      </c>
      <c r="Q102" s="71">
        <v>290.56052240999134</v>
      </c>
      <c r="R102" s="71">
        <v>286.7254257231549</v>
      </c>
      <c r="S102" s="71">
        <v>289.029125974507</v>
      </c>
      <c r="T102" s="71">
        <v>294.56448094597323</v>
      </c>
      <c r="U102" s="71">
        <v>298.84221730153519</v>
      </c>
      <c r="V102" s="71">
        <v>301.85389401360175</v>
      </c>
      <c r="W102" s="71">
        <v>306.13893784340803</v>
      </c>
      <c r="X102" s="71">
        <v>303.06097745823894</v>
      </c>
      <c r="Y102" s="71">
        <v>302.58864287651352</v>
      </c>
      <c r="Z102" s="71">
        <v>299.5834893503233</v>
      </c>
      <c r="AA102" s="71">
        <v>292.90210638889243</v>
      </c>
      <c r="AB102" s="71">
        <v>311.37704484506321</v>
      </c>
      <c r="AC102" s="71">
        <v>313.84141674597237</v>
      </c>
      <c r="AD102" s="71">
        <v>318.06182815993714</v>
      </c>
      <c r="AE102" s="71">
        <v>311.00870553855981</v>
      </c>
      <c r="AF102" s="71">
        <v>301.14044393239033</v>
      </c>
      <c r="AG102" s="71">
        <v>296.70711459748088</v>
      </c>
      <c r="AH102" s="71">
        <v>291.25425349623896</v>
      </c>
      <c r="AI102" s="72">
        <f>AH102/$AH$106</f>
        <v>0.47771855956363057</v>
      </c>
      <c r="AJ102" s="73">
        <f>AH102/D102-1</f>
        <v>-0.10746255689985529</v>
      </c>
      <c r="AK102" s="103">
        <f>AH102/AG102-1</f>
        <v>-1.8377925007424856E-2</v>
      </c>
    </row>
    <row r="103" spans="2:94" ht="18" x14ac:dyDescent="0.35">
      <c r="B103" s="30" t="s">
        <v>12</v>
      </c>
      <c r="C103" s="55" t="s">
        <v>31</v>
      </c>
      <c r="D103" s="71">
        <v>81.66323687218005</v>
      </c>
      <c r="E103" s="71">
        <v>79.352798326811197</v>
      </c>
      <c r="F103" s="71">
        <v>77.132957417829431</v>
      </c>
      <c r="G103" s="71">
        <v>76.916276103397067</v>
      </c>
      <c r="H103" s="71">
        <v>76.822302096295687</v>
      </c>
      <c r="I103" s="71">
        <v>75.025513028613972</v>
      </c>
      <c r="J103" s="71">
        <v>75.840882444790026</v>
      </c>
      <c r="K103" s="71">
        <v>74.892157467819374</v>
      </c>
      <c r="L103" s="71">
        <v>76.871157967541393</v>
      </c>
      <c r="M103" s="71">
        <v>76.619675765841805</v>
      </c>
      <c r="N103" s="71">
        <v>74.868596970322898</v>
      </c>
      <c r="O103" s="71">
        <v>75.327120820201728</v>
      </c>
      <c r="P103" s="71">
        <v>73.751375965828046</v>
      </c>
      <c r="Q103" s="71">
        <v>72.578577116287704</v>
      </c>
      <c r="R103" s="71">
        <v>71.513261992855249</v>
      </c>
      <c r="S103" s="71">
        <v>72.375553101443558</v>
      </c>
      <c r="T103" s="71">
        <v>75.319010190235417</v>
      </c>
      <c r="U103" s="71">
        <v>77.085414248969556</v>
      </c>
      <c r="V103" s="71">
        <v>77.262320023611323</v>
      </c>
      <c r="W103" s="71">
        <v>78.034257656353077</v>
      </c>
      <c r="X103" s="71">
        <v>75.042595855733055</v>
      </c>
      <c r="Y103" s="71">
        <v>76.611269993653465</v>
      </c>
      <c r="Z103" s="71">
        <v>73.754736707479935</v>
      </c>
      <c r="AA103" s="71">
        <v>71.617410240743823</v>
      </c>
      <c r="AB103" s="71">
        <v>77.308206161381719</v>
      </c>
      <c r="AC103" s="71">
        <v>77.802528260834251</v>
      </c>
      <c r="AD103" s="71">
        <v>79.189008316949284</v>
      </c>
      <c r="AE103" s="71">
        <v>78.158248288984026</v>
      </c>
      <c r="AF103" s="71">
        <v>75.781792948553033</v>
      </c>
      <c r="AG103" s="71">
        <v>73.985765923170959</v>
      </c>
      <c r="AH103" s="71">
        <v>72.440049328239695</v>
      </c>
      <c r="AI103" s="69">
        <f>AH103/$AH$106</f>
        <v>0.11881699787863145</v>
      </c>
      <c r="AJ103" s="70">
        <f>AH103/D103-1</f>
        <v>-0.1129417336025581</v>
      </c>
      <c r="AK103" s="104">
        <f t="shared" ref="AK103:AK105" si="14">AH103/AG103-1</f>
        <v>-2.0892080735318452E-2</v>
      </c>
    </row>
    <row r="104" spans="2:94" ht="18" x14ac:dyDescent="0.35">
      <c r="B104" s="30" t="s">
        <v>13</v>
      </c>
      <c r="C104" s="55" t="s">
        <v>31</v>
      </c>
      <c r="D104" s="71">
        <v>248.26269363947762</v>
      </c>
      <c r="E104" s="71">
        <v>244.54429172722743</v>
      </c>
      <c r="F104" s="71">
        <v>236.04404786340433</v>
      </c>
      <c r="G104" s="71">
        <v>240.58826634731298</v>
      </c>
      <c r="H104" s="71">
        <v>245.82379635895501</v>
      </c>
      <c r="I104" s="71">
        <v>238.78057451260725</v>
      </c>
      <c r="J104" s="71">
        <v>246.76142467637339</v>
      </c>
      <c r="K104" s="71">
        <v>244.37343661077264</v>
      </c>
      <c r="L104" s="71">
        <v>248.61180987784161</v>
      </c>
      <c r="M104" s="71">
        <v>254.79667236321632</v>
      </c>
      <c r="N104" s="71">
        <v>251.56909364826544</v>
      </c>
      <c r="O104" s="71">
        <v>250.57607888095862</v>
      </c>
      <c r="P104" s="71">
        <v>242.54755422689931</v>
      </c>
      <c r="Q104" s="71">
        <v>238.44769039126928</v>
      </c>
      <c r="R104" s="71">
        <v>236.28382892714166</v>
      </c>
      <c r="S104" s="71">
        <v>237.73932173854391</v>
      </c>
      <c r="T104" s="71">
        <v>254.27267129965995</v>
      </c>
      <c r="U104" s="71">
        <v>264.79658720345748</v>
      </c>
      <c r="V104" s="71">
        <v>274.1835420852039</v>
      </c>
      <c r="W104" s="71">
        <v>257.3206063740455</v>
      </c>
      <c r="X104" s="71">
        <v>249.6321589676821</v>
      </c>
      <c r="Y104" s="71">
        <v>248.22934315182565</v>
      </c>
      <c r="Z104" s="71">
        <v>256.24037448430414</v>
      </c>
      <c r="AA104" s="71">
        <v>251.30330213798771</v>
      </c>
      <c r="AB104" s="71">
        <v>273.23219548093925</v>
      </c>
      <c r="AC104" s="71">
        <v>257.44631120891967</v>
      </c>
      <c r="AD104" s="71">
        <v>254.1380214346789</v>
      </c>
      <c r="AE104" s="71">
        <v>264.40479512371019</v>
      </c>
      <c r="AF104" s="71">
        <v>251.78871581223322</v>
      </c>
      <c r="AG104" s="71">
        <v>242.28887703661411</v>
      </c>
      <c r="AH104" s="71">
        <v>240.18874134193987</v>
      </c>
      <c r="AI104" s="69">
        <f t="shared" ref="AI104:AI105" si="15">AH104/$AH$106</f>
        <v>0.39396032215802357</v>
      </c>
      <c r="AJ104" s="70">
        <f t="shared" ref="AJ104:AJ105" si="16">AH104/D104-1</f>
        <v>-3.2521810583681865E-2</v>
      </c>
      <c r="AK104" s="104">
        <f t="shared" si="14"/>
        <v>-8.6678997416661518E-3</v>
      </c>
    </row>
    <row r="105" spans="2:94" ht="18" x14ac:dyDescent="0.35">
      <c r="B105" s="30" t="s">
        <v>14</v>
      </c>
      <c r="C105" s="56" t="s">
        <v>31</v>
      </c>
      <c r="D105" s="71">
        <f>D106-SUM(D102:D104)</f>
        <v>0.51699999999993906</v>
      </c>
      <c r="E105" s="71">
        <f t="shared" ref="E105:AH105" si="17">E106-SUM(E102:E104)</f>
        <v>0.2423314666667693</v>
      </c>
      <c r="F105" s="71">
        <f t="shared" si="17"/>
        <v>0.55757973333334121</v>
      </c>
      <c r="G105" s="71">
        <f t="shared" si="17"/>
        <v>0.49869013333329804</v>
      </c>
      <c r="H105" s="71">
        <f t="shared" si="17"/>
        <v>6.7686666666645579E-2</v>
      </c>
      <c r="I105" s="71">
        <f t="shared" si="17"/>
        <v>6.1221599999953469E-2</v>
      </c>
      <c r="J105" s="71">
        <f t="shared" si="17"/>
        <v>0.41275373333337484</v>
      </c>
      <c r="K105" s="71">
        <f t="shared" si="17"/>
        <v>0.75665920000005826</v>
      </c>
      <c r="L105" s="71">
        <f t="shared" si="17"/>
        <v>7.5803199999995741E-2</v>
      </c>
      <c r="M105" s="71">
        <f t="shared" si="17"/>
        <v>9.4214266666654112E-2</v>
      </c>
      <c r="N105" s="71">
        <f t="shared" si="17"/>
        <v>0.1183453333333091</v>
      </c>
      <c r="O105" s="71">
        <f t="shared" si="17"/>
        <v>0.10186586666668518</v>
      </c>
      <c r="P105" s="71">
        <f t="shared" si="17"/>
        <v>0.13691919999996571</v>
      </c>
      <c r="Q105" s="71">
        <f t="shared" si="17"/>
        <v>2.6465890000000627</v>
      </c>
      <c r="R105" s="71">
        <f t="shared" si="17"/>
        <v>4.9528167333334068</v>
      </c>
      <c r="S105" s="71">
        <f t="shared" si="17"/>
        <v>4.2094844000000649</v>
      </c>
      <c r="T105" s="71">
        <f t="shared" si="17"/>
        <v>2.8716423999999279</v>
      </c>
      <c r="U105" s="71">
        <f t="shared" si="17"/>
        <v>1.5525269635845689</v>
      </c>
      <c r="V105" s="71">
        <f t="shared" si="17"/>
        <v>4.7374723122222804</v>
      </c>
      <c r="W105" s="71">
        <f t="shared" si="17"/>
        <v>3.4430504389844145</v>
      </c>
      <c r="X105" s="71">
        <f t="shared" si="17"/>
        <v>2.0871003046665919</v>
      </c>
      <c r="Y105" s="71">
        <f t="shared" si="17"/>
        <v>2.5996383361667768</v>
      </c>
      <c r="Z105" s="71">
        <f t="shared" si="17"/>
        <v>3.5792256916778342</v>
      </c>
      <c r="AA105" s="71">
        <f t="shared" si="17"/>
        <v>2.8903801666667732</v>
      </c>
      <c r="AB105" s="71">
        <f t="shared" si="17"/>
        <v>2.2151572666665515</v>
      </c>
      <c r="AC105" s="71">
        <f t="shared" si="17"/>
        <v>3.4765136999999413</v>
      </c>
      <c r="AD105" s="71">
        <f t="shared" si="17"/>
        <v>2.9089470666666557</v>
      </c>
      <c r="AE105" s="71">
        <f t="shared" si="17"/>
        <v>2.3697695999999269</v>
      </c>
      <c r="AF105" s="71">
        <f t="shared" si="17"/>
        <v>3.1943288666666376</v>
      </c>
      <c r="AG105" s="71">
        <f t="shared" si="17"/>
        <v>5.866055066666604</v>
      </c>
      <c r="AH105" s="71">
        <f t="shared" si="17"/>
        <v>5.7944482933334029</v>
      </c>
      <c r="AI105" s="69">
        <f t="shared" si="15"/>
        <v>9.5041203997143203E-3</v>
      </c>
      <c r="AJ105" s="70">
        <f t="shared" si="16"/>
        <v>10.207830354611385</v>
      </c>
      <c r="AK105" s="105">
        <f t="shared" si="14"/>
        <v>-1.2206972576868758E-2</v>
      </c>
    </row>
    <row r="106" spans="2:94" ht="18" x14ac:dyDescent="0.35">
      <c r="B106" s="122" t="s">
        <v>4</v>
      </c>
      <c r="C106" s="31" t="s">
        <v>32</v>
      </c>
      <c r="D106" s="37">
        <v>656.76453835882501</v>
      </c>
      <c r="E106" s="37">
        <v>641.00056751853515</v>
      </c>
      <c r="F106" s="37">
        <v>626.75749747564828</v>
      </c>
      <c r="G106" s="37">
        <v>630.72209138710616</v>
      </c>
      <c r="H106" s="37">
        <v>637.91480642249314</v>
      </c>
      <c r="I106" s="37">
        <v>617.10106782747152</v>
      </c>
      <c r="J106" s="37">
        <v>630.88062241405999</v>
      </c>
      <c r="K106" s="37">
        <v>625.44768582335428</v>
      </c>
      <c r="L106" s="37">
        <v>636.84952393853803</v>
      </c>
      <c r="M106" s="37">
        <v>641.52826830286801</v>
      </c>
      <c r="N106" s="37">
        <v>624.39302768251582</v>
      </c>
      <c r="O106" s="37">
        <v>625.54088973415332</v>
      </c>
      <c r="P106" s="37">
        <v>610.55545700685957</v>
      </c>
      <c r="Q106" s="37">
        <v>604.23337891754841</v>
      </c>
      <c r="R106" s="37">
        <v>599.4753333764852</v>
      </c>
      <c r="S106" s="37">
        <v>603.35348521449453</v>
      </c>
      <c r="T106" s="37">
        <v>627.02780483586855</v>
      </c>
      <c r="U106" s="37">
        <v>642.27674571754687</v>
      </c>
      <c r="V106" s="37">
        <v>658.03722843463925</v>
      </c>
      <c r="W106" s="37">
        <v>644.93685231279107</v>
      </c>
      <c r="X106" s="37">
        <v>629.82283258632071</v>
      </c>
      <c r="Y106" s="37">
        <v>630.02889435815939</v>
      </c>
      <c r="Z106" s="37">
        <v>633.15782623378516</v>
      </c>
      <c r="AA106" s="37">
        <v>618.71319893429074</v>
      </c>
      <c r="AB106" s="37">
        <v>664.13260375405071</v>
      </c>
      <c r="AC106" s="37">
        <v>652.56676991572624</v>
      </c>
      <c r="AD106" s="37">
        <v>654.29780497823197</v>
      </c>
      <c r="AE106" s="37">
        <v>655.94151855125392</v>
      </c>
      <c r="AF106" s="37">
        <v>631.90528155984327</v>
      </c>
      <c r="AG106" s="37">
        <v>618.84781262393255</v>
      </c>
      <c r="AH106" s="37">
        <v>609.67749245975199</v>
      </c>
      <c r="AI106" s="81">
        <f>AH106/$AH$106</f>
        <v>1</v>
      </c>
      <c r="AJ106" s="82">
        <f>AH106/D106-1</f>
        <v>-7.1695475545524801E-2</v>
      </c>
      <c r="AK106" s="87">
        <f>AH106/AG106-1</f>
        <v>-1.4818376953290247E-2</v>
      </c>
    </row>
    <row r="107" spans="2:94" x14ac:dyDescent="0.25"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2:94" x14ac:dyDescent="0.25">
      <c r="AA108" s="1"/>
      <c r="AK108" s="68"/>
    </row>
    <row r="109" spans="2:94" x14ac:dyDescent="0.25">
      <c r="AK109" s="68"/>
    </row>
    <row r="110" spans="2:94" x14ac:dyDescent="0.25">
      <c r="AK110" s="68"/>
    </row>
    <row r="111" spans="2:94" x14ac:dyDescent="0.25">
      <c r="AK111" s="68"/>
    </row>
    <row r="112" spans="2:94" x14ac:dyDescent="0.25">
      <c r="AK112" s="68"/>
    </row>
    <row r="113" spans="2:37" x14ac:dyDescent="0.25">
      <c r="AK113" s="68"/>
    </row>
    <row r="114" spans="2:37" x14ac:dyDescent="0.25">
      <c r="AK114" s="68"/>
    </row>
    <row r="115" spans="2:37" x14ac:dyDescent="0.25">
      <c r="AK115" s="68"/>
    </row>
    <row r="116" spans="2:37" x14ac:dyDescent="0.25">
      <c r="AK116" s="68"/>
    </row>
    <row r="117" spans="2:37" x14ac:dyDescent="0.25">
      <c r="O117" s="2"/>
      <c r="AK117" s="68"/>
    </row>
    <row r="118" spans="2:37" x14ac:dyDescent="0.25">
      <c r="AK118" s="68"/>
    </row>
    <row r="119" spans="2:37" x14ac:dyDescent="0.25">
      <c r="AK119" s="68"/>
    </row>
    <row r="120" spans="2:37" x14ac:dyDescent="0.25">
      <c r="AK120" s="68"/>
    </row>
    <row r="121" spans="2:37" x14ac:dyDescent="0.25">
      <c r="AK121" s="68"/>
    </row>
    <row r="122" spans="2:37" x14ac:dyDescent="0.25">
      <c r="AK122" s="68"/>
    </row>
    <row r="123" spans="2:37" x14ac:dyDescent="0.25">
      <c r="AK123" s="68"/>
    </row>
    <row r="124" spans="2:37" x14ac:dyDescent="0.25">
      <c r="AK124" s="68"/>
    </row>
    <row r="125" spans="2:37" x14ac:dyDescent="0.25">
      <c r="AK125" s="68"/>
    </row>
    <row r="126" spans="2:37" x14ac:dyDescent="0.25">
      <c r="AK126" s="68"/>
    </row>
    <row r="127" spans="2:37" ht="30" x14ac:dyDescent="0.25">
      <c r="B127" s="32" t="s">
        <v>27</v>
      </c>
      <c r="C127" s="33" t="s">
        <v>24</v>
      </c>
      <c r="D127" s="32">
        <v>1990</v>
      </c>
      <c r="E127" s="34">
        <v>1991</v>
      </c>
      <c r="F127" s="34">
        <v>1992</v>
      </c>
      <c r="G127" s="34">
        <v>1993</v>
      </c>
      <c r="H127" s="34">
        <v>1994</v>
      </c>
      <c r="I127" s="34">
        <v>1995</v>
      </c>
      <c r="J127" s="34">
        <v>1996</v>
      </c>
      <c r="K127" s="34">
        <v>1997</v>
      </c>
      <c r="L127" s="34">
        <v>1998</v>
      </c>
      <c r="M127" s="34">
        <v>1999</v>
      </c>
      <c r="N127" s="34">
        <v>2000</v>
      </c>
      <c r="O127" s="34">
        <v>2001</v>
      </c>
      <c r="P127" s="34">
        <v>2002</v>
      </c>
      <c r="Q127" s="34">
        <v>2003</v>
      </c>
      <c r="R127" s="34">
        <v>2004</v>
      </c>
      <c r="S127" s="34">
        <v>2005</v>
      </c>
      <c r="T127" s="34">
        <v>2006</v>
      </c>
      <c r="U127" s="34">
        <v>2007</v>
      </c>
      <c r="V127" s="34">
        <v>2008</v>
      </c>
      <c r="W127" s="34">
        <v>2009</v>
      </c>
      <c r="X127" s="34">
        <v>2010</v>
      </c>
      <c r="Y127" s="34">
        <v>2011</v>
      </c>
      <c r="Z127" s="34">
        <v>2012</v>
      </c>
      <c r="AA127" s="34">
        <v>2013</v>
      </c>
      <c r="AB127" s="34">
        <v>2014</v>
      </c>
      <c r="AC127" s="34">
        <v>2015</v>
      </c>
      <c r="AD127" s="34">
        <v>2016</v>
      </c>
      <c r="AE127" s="34">
        <v>2017</v>
      </c>
      <c r="AF127" s="34">
        <v>2018</v>
      </c>
      <c r="AG127" s="34">
        <v>2019</v>
      </c>
      <c r="AH127" s="34">
        <v>2020</v>
      </c>
      <c r="AI127" s="84" t="s">
        <v>53</v>
      </c>
      <c r="AJ127" s="85" t="s">
        <v>34</v>
      </c>
      <c r="AK127" s="86" t="s">
        <v>35</v>
      </c>
    </row>
    <row r="128" spans="2:37" ht="18" x14ac:dyDescent="0.35">
      <c r="B128" s="30" t="s">
        <v>17</v>
      </c>
      <c r="C128" s="54" t="s">
        <v>31</v>
      </c>
      <c r="D128" s="71">
        <v>149.73224359180495</v>
      </c>
      <c r="E128" s="71">
        <v>154.75155590477738</v>
      </c>
      <c r="F128" s="71">
        <v>168.14846358502928</v>
      </c>
      <c r="G128" s="71">
        <v>179.68923104666308</v>
      </c>
      <c r="H128" s="71">
        <v>190.33919241003571</v>
      </c>
      <c r="I128" s="71">
        <v>201.09490457909786</v>
      </c>
      <c r="J128" s="71">
        <v>204.95623387252914</v>
      </c>
      <c r="K128" s="71">
        <v>208.75624387879702</v>
      </c>
      <c r="L128" s="71">
        <v>214.88154243483393</v>
      </c>
      <c r="M128" s="71">
        <v>221.64651205698209</v>
      </c>
      <c r="N128" s="71">
        <v>227.17540037737282</v>
      </c>
      <c r="O128" s="71">
        <v>235.46736183854097</v>
      </c>
      <c r="P128" s="71">
        <v>236.29149612066971</v>
      </c>
      <c r="Q128" s="71">
        <v>237.08877957030938</v>
      </c>
      <c r="R128" s="71">
        <v>244.82889159437428</v>
      </c>
      <c r="S128" s="71">
        <v>234.37921196633101</v>
      </c>
      <c r="T128" s="71">
        <v>265.32269581775853</v>
      </c>
      <c r="U128" s="71">
        <v>262.41508077476391</v>
      </c>
      <c r="V128" s="71">
        <v>252.08197955104674</v>
      </c>
      <c r="W128" s="71">
        <v>242.79421898440251</v>
      </c>
      <c r="X128" s="71">
        <v>242.68989381530926</v>
      </c>
      <c r="Y128" s="71">
        <v>221.37354613052207</v>
      </c>
      <c r="Z128" s="71">
        <v>195.92564616445776</v>
      </c>
      <c r="AA128" s="71">
        <v>208.1074537581577</v>
      </c>
      <c r="AB128" s="71">
        <v>204.58904049232558</v>
      </c>
      <c r="AC128" s="71">
        <v>200.14798023607082</v>
      </c>
      <c r="AD128" s="71">
        <v>191.97150498230337</v>
      </c>
      <c r="AE128" s="71">
        <v>184.80485083694774</v>
      </c>
      <c r="AF128" s="71">
        <v>192.83175217185243</v>
      </c>
      <c r="AG128" s="71">
        <v>162.89272538557594</v>
      </c>
      <c r="AH128" s="71">
        <v>187.42918765949051</v>
      </c>
      <c r="AI128" s="72">
        <f>AH128/$AH$132</f>
        <v>0.74807241437747884</v>
      </c>
      <c r="AJ128" s="73">
        <f>AH128/D128-1</f>
        <v>0.25176236703200483</v>
      </c>
      <c r="AK128" s="78">
        <f>AH128/AG128-1</f>
        <v>0.15062957670967458</v>
      </c>
    </row>
    <row r="129" spans="2:94" ht="18" x14ac:dyDescent="0.35">
      <c r="B129" s="30" t="s">
        <v>18</v>
      </c>
      <c r="C129" s="55" t="s">
        <v>31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0.34304000000000001</v>
      </c>
      <c r="J129" s="71">
        <v>0.34304000000000001</v>
      </c>
      <c r="K129" s="71">
        <v>0.34304000000000001</v>
      </c>
      <c r="L129" s="71">
        <v>0.34304000000000001</v>
      </c>
      <c r="M129" s="71">
        <v>0.34304000000000001</v>
      </c>
      <c r="N129" s="71">
        <v>0.34304000000000001</v>
      </c>
      <c r="O129" s="71">
        <v>0.34304000000000001</v>
      </c>
      <c r="P129" s="71">
        <v>0.34304000000000001</v>
      </c>
      <c r="Q129" s="71">
        <v>0.51455999999999991</v>
      </c>
      <c r="R129" s="71">
        <v>0.51455999999999991</v>
      </c>
      <c r="S129" s="71">
        <v>0.85759999999999992</v>
      </c>
      <c r="T129" s="71">
        <v>1.37216</v>
      </c>
      <c r="U129" s="71">
        <v>1.7151999999999998</v>
      </c>
      <c r="V129" s="71">
        <v>1.8193126399999999</v>
      </c>
      <c r="W129" s="71">
        <v>2.1848087244799999</v>
      </c>
      <c r="X129" s="71">
        <v>2.6147431920640001</v>
      </c>
      <c r="Y129" s="71">
        <v>2.4494580812799995</v>
      </c>
      <c r="Z129" s="71">
        <v>1.91746496</v>
      </c>
      <c r="AA129" s="71">
        <v>2.5671398400000003</v>
      </c>
      <c r="AB129" s="71">
        <v>3.4544128000000001</v>
      </c>
      <c r="AC129" s="71">
        <v>3.6536161280000004</v>
      </c>
      <c r="AD129" s="71">
        <v>3.9122494208000003</v>
      </c>
      <c r="AE129" s="71">
        <v>3.7228464025600005</v>
      </c>
      <c r="AF129" s="71">
        <v>4.1174077516800001</v>
      </c>
      <c r="AG129" s="71">
        <v>4.093311610112</v>
      </c>
      <c r="AH129" s="71">
        <v>5.8540208230374926</v>
      </c>
      <c r="AI129" s="69">
        <f>AH129/$AH$132</f>
        <v>2.3364725342893782E-2</v>
      </c>
      <c r="AJ129" s="70"/>
      <c r="AK129" s="78">
        <f>AH129/AG129-1</f>
        <v>0.43014296995515489</v>
      </c>
    </row>
    <row r="130" spans="2:94" ht="18" x14ac:dyDescent="0.35">
      <c r="B130" s="30" t="s">
        <v>36</v>
      </c>
      <c r="C130" s="55" t="s">
        <v>31</v>
      </c>
      <c r="D130" s="71">
        <v>15.055159177525512</v>
      </c>
      <c r="E130" s="71">
        <v>14.941539657667798</v>
      </c>
      <c r="F130" s="71">
        <v>14.56231878788441</v>
      </c>
      <c r="G130" s="71">
        <v>12.512133237071934</v>
      </c>
      <c r="H130" s="71">
        <v>11.574038171498445</v>
      </c>
      <c r="I130" s="71">
        <v>10.273340219497225</v>
      </c>
      <c r="J130" s="71">
        <v>9.2476883490454576</v>
      </c>
      <c r="K130" s="71">
        <v>8.8874543231161915</v>
      </c>
      <c r="L130" s="71">
        <v>7.5891978511927753</v>
      </c>
      <c r="M130" s="71">
        <v>6.2800606840948987</v>
      </c>
      <c r="N130" s="71">
        <v>6.0298185105264857</v>
      </c>
      <c r="O130" s="71">
        <v>5.5292089972410405</v>
      </c>
      <c r="P130" s="71">
        <v>5.1488933127525609</v>
      </c>
      <c r="Q130" s="71">
        <v>4.445315657067705</v>
      </c>
      <c r="R130" s="71">
        <v>6.78003876754254</v>
      </c>
      <c r="S130" s="71">
        <v>5.4745524920987885</v>
      </c>
      <c r="T130" s="71">
        <v>5.5327898723174123</v>
      </c>
      <c r="U130" s="71">
        <v>8.6209444666858257</v>
      </c>
      <c r="V130" s="71">
        <v>6.8306331539132445</v>
      </c>
      <c r="W130" s="71">
        <v>6.6865975583634754</v>
      </c>
      <c r="X130" s="71">
        <v>6.5122992051654096</v>
      </c>
      <c r="Y130" s="71">
        <v>7.1444797801906246</v>
      </c>
      <c r="Z130" s="71">
        <v>6.9025475471280862</v>
      </c>
      <c r="AA130" s="71">
        <v>5.9733521193200003</v>
      </c>
      <c r="AB130" s="71">
        <v>7.8417672927911637</v>
      </c>
      <c r="AC130" s="71">
        <v>7.0995091363881331</v>
      </c>
      <c r="AD130" s="71">
        <v>7.4268464206791762</v>
      </c>
      <c r="AE130" s="71">
        <v>7.798727386805707</v>
      </c>
      <c r="AF130" s="71">
        <v>6.8257945909720972</v>
      </c>
      <c r="AG130" s="71">
        <v>9.3740210721608008</v>
      </c>
      <c r="AH130" s="71">
        <v>8.808929408845998</v>
      </c>
      <c r="AI130" s="69">
        <f>AH130/$AH$132</f>
        <v>3.5158435957840163E-2</v>
      </c>
      <c r="AJ130" s="70">
        <f>AH130/D130-1</f>
        <v>-0.41488965311000803</v>
      </c>
      <c r="AK130" s="78">
        <f>AH130/AG130-1</f>
        <v>-6.0282738748371978E-2</v>
      </c>
    </row>
    <row r="131" spans="2:94" ht="18" x14ac:dyDescent="0.35">
      <c r="B131" s="30" t="s">
        <v>16</v>
      </c>
      <c r="C131" s="56" t="s">
        <v>31</v>
      </c>
      <c r="D131" s="71">
        <v>54.577184719350861</v>
      </c>
      <c r="E131" s="71">
        <v>57.490037925957409</v>
      </c>
      <c r="F131" s="71">
        <v>56.899386825593929</v>
      </c>
      <c r="G131" s="71">
        <v>60.695490619330911</v>
      </c>
      <c r="H131" s="71">
        <v>56.530250588878559</v>
      </c>
      <c r="I131" s="71">
        <v>58.660729232419783</v>
      </c>
      <c r="J131" s="71">
        <v>69.789749144994119</v>
      </c>
      <c r="K131" s="71">
        <v>73.756801656359528</v>
      </c>
      <c r="L131" s="71">
        <v>60.668326071041697</v>
      </c>
      <c r="M131" s="71">
        <v>62.241125002241766</v>
      </c>
      <c r="N131" s="71">
        <v>68.004692548303083</v>
      </c>
      <c r="O131" s="71">
        <v>68.302282579270468</v>
      </c>
      <c r="P131" s="71">
        <v>79.673364144892346</v>
      </c>
      <c r="Q131" s="71">
        <v>73.649458340794226</v>
      </c>
      <c r="R131" s="71">
        <v>66.514330732257946</v>
      </c>
      <c r="S131" s="71">
        <v>63.55749979436159</v>
      </c>
      <c r="T131" s="71">
        <v>56.163803470532955</v>
      </c>
      <c r="U131" s="71">
        <v>58.998001394075487</v>
      </c>
      <c r="V131" s="71">
        <v>54.137949223232852</v>
      </c>
      <c r="W131" s="71">
        <v>51.386617252651121</v>
      </c>
      <c r="X131" s="71">
        <v>44.630929391335727</v>
      </c>
      <c r="Y131" s="71">
        <v>47.356463527162113</v>
      </c>
      <c r="Z131" s="71">
        <v>55.43161309847747</v>
      </c>
      <c r="AA131" s="71">
        <v>53.379442865373008</v>
      </c>
      <c r="AB131" s="71">
        <v>44.081387095277286</v>
      </c>
      <c r="AC131" s="71">
        <v>49.989633858876743</v>
      </c>
      <c r="AD131" s="71">
        <v>44.936435317753762</v>
      </c>
      <c r="AE131" s="71">
        <v>48.576368267988258</v>
      </c>
      <c r="AF131" s="71">
        <v>51.083308535961606</v>
      </c>
      <c r="AG131" s="71">
        <v>47.855045065138654</v>
      </c>
      <c r="AH131" s="71">
        <v>48.457386535967537</v>
      </c>
      <c r="AI131" s="76">
        <f>AH131/$AH$132</f>
        <v>0.19340442432178712</v>
      </c>
      <c r="AJ131" s="77">
        <f>AH131/D131-1</f>
        <v>-0.11213107115826537</v>
      </c>
      <c r="AK131" s="79">
        <f>AH131/AG131-1</f>
        <v>1.258679142416419E-2</v>
      </c>
    </row>
    <row r="132" spans="2:94" ht="18" x14ac:dyDescent="0.35">
      <c r="B132" s="122" t="s">
        <v>4</v>
      </c>
      <c r="C132" s="31" t="s">
        <v>32</v>
      </c>
      <c r="D132" s="47">
        <f>SUM(D128:D131)</f>
        <v>219.36458748868134</v>
      </c>
      <c r="E132" s="47">
        <f t="shared" ref="E132:AH132" si="18">SUM(E128:E131)</f>
        <v>227.18313348840258</v>
      </c>
      <c r="F132" s="47">
        <f t="shared" si="18"/>
        <v>239.61016919850761</v>
      </c>
      <c r="G132" s="47">
        <f t="shared" si="18"/>
        <v>252.89685490306593</v>
      </c>
      <c r="H132" s="47">
        <f t="shared" si="18"/>
        <v>258.44348117041272</v>
      </c>
      <c r="I132" s="47">
        <f t="shared" si="18"/>
        <v>270.37201403101483</v>
      </c>
      <c r="J132" s="47">
        <f t="shared" si="18"/>
        <v>284.33671136656869</v>
      </c>
      <c r="K132" s="47">
        <f t="shared" si="18"/>
        <v>291.74353985827275</v>
      </c>
      <c r="L132" s="47">
        <f t="shared" si="18"/>
        <v>283.4821063570684</v>
      </c>
      <c r="M132" s="47">
        <f t="shared" si="18"/>
        <v>290.51073774331877</v>
      </c>
      <c r="N132" s="47">
        <f t="shared" si="18"/>
        <v>301.55295143620242</v>
      </c>
      <c r="O132" s="47">
        <f t="shared" si="18"/>
        <v>309.64189341505244</v>
      </c>
      <c r="P132" s="47">
        <f t="shared" si="18"/>
        <v>321.4567935783146</v>
      </c>
      <c r="Q132" s="47">
        <f t="shared" si="18"/>
        <v>315.69811356817132</v>
      </c>
      <c r="R132" s="47">
        <f t="shared" si="18"/>
        <v>318.6378210941748</v>
      </c>
      <c r="S132" s="47">
        <f t="shared" si="18"/>
        <v>304.26886425279139</v>
      </c>
      <c r="T132" s="47">
        <f t="shared" si="18"/>
        <v>328.39144916060894</v>
      </c>
      <c r="U132" s="47">
        <f t="shared" si="18"/>
        <v>331.74922663552525</v>
      </c>
      <c r="V132" s="47">
        <f t="shared" si="18"/>
        <v>314.86987456819281</v>
      </c>
      <c r="W132" s="47">
        <f t="shared" si="18"/>
        <v>303.05224251989711</v>
      </c>
      <c r="X132" s="47">
        <f t="shared" si="18"/>
        <v>296.44786560387439</v>
      </c>
      <c r="Y132" s="47">
        <f t="shared" si="18"/>
        <v>278.32394751915484</v>
      </c>
      <c r="Z132" s="47">
        <f t="shared" si="18"/>
        <v>260.17727177006327</v>
      </c>
      <c r="AA132" s="47">
        <f t="shared" si="18"/>
        <v>270.02738858285073</v>
      </c>
      <c r="AB132" s="47">
        <f t="shared" si="18"/>
        <v>259.96660768039402</v>
      </c>
      <c r="AC132" s="47">
        <f t="shared" si="18"/>
        <v>260.89073935933573</v>
      </c>
      <c r="AD132" s="47">
        <f t="shared" si="18"/>
        <v>248.24703614153631</v>
      </c>
      <c r="AE132" s="47">
        <f t="shared" si="18"/>
        <v>244.90279289430168</v>
      </c>
      <c r="AF132" s="47">
        <f t="shared" si="18"/>
        <v>254.85826305046612</v>
      </c>
      <c r="AG132" s="47">
        <f t="shared" si="18"/>
        <v>224.21510313298739</v>
      </c>
      <c r="AH132" s="47">
        <f t="shared" si="18"/>
        <v>250.54952442734157</v>
      </c>
      <c r="AI132" s="88">
        <f>AH132/$AH$132</f>
        <v>1</v>
      </c>
      <c r="AJ132" s="82">
        <f>AH132/D132-1</f>
        <v>0.14216030625394027</v>
      </c>
      <c r="AK132" s="87">
        <f>AH132/AG132-1</f>
        <v>0.11745159414499651</v>
      </c>
    </row>
    <row r="133" spans="2:94" x14ac:dyDescent="0.25"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</row>
    <row r="134" spans="2:94" x14ac:dyDescent="0.25">
      <c r="AK134" s="68"/>
    </row>
    <row r="135" spans="2:94" x14ac:dyDescent="0.25">
      <c r="AK135" s="68"/>
    </row>
    <row r="136" spans="2:94" x14ac:dyDescent="0.25">
      <c r="AK136" s="68"/>
    </row>
    <row r="137" spans="2:94" x14ac:dyDescent="0.25">
      <c r="AK137" s="68"/>
    </row>
    <row r="138" spans="2:94" x14ac:dyDescent="0.25">
      <c r="AK138" s="68"/>
    </row>
    <row r="139" spans="2:94" x14ac:dyDescent="0.25">
      <c r="AK139" s="68"/>
    </row>
    <row r="140" spans="2:94" x14ac:dyDescent="0.25">
      <c r="AK140" s="68"/>
    </row>
    <row r="141" spans="2:94" x14ac:dyDescent="0.25">
      <c r="AK141" s="68"/>
    </row>
    <row r="142" spans="2:94" x14ac:dyDescent="0.25">
      <c r="AK142" s="68"/>
    </row>
    <row r="143" spans="2:94" x14ac:dyDescent="0.25">
      <c r="P143" s="2"/>
      <c r="AK143" s="68"/>
    </row>
    <row r="144" spans="2:94" x14ac:dyDescent="0.25">
      <c r="AK144" s="68"/>
    </row>
    <row r="145" spans="2:94" x14ac:dyDescent="0.25">
      <c r="AK145" s="68"/>
    </row>
    <row r="146" spans="2:94" x14ac:dyDescent="0.25">
      <c r="AK146" s="68"/>
    </row>
    <row r="147" spans="2:94" x14ac:dyDescent="0.25">
      <c r="AK147" s="68"/>
    </row>
    <row r="148" spans="2:94" x14ac:dyDescent="0.25">
      <c r="AK148" s="68"/>
    </row>
    <row r="149" spans="2:94" x14ac:dyDescent="0.25">
      <c r="AK149" s="68"/>
    </row>
    <row r="150" spans="2:94" x14ac:dyDescent="0.25">
      <c r="AK150" s="68"/>
    </row>
    <row r="151" spans="2:94" x14ac:dyDescent="0.25">
      <c r="AK151" s="68"/>
    </row>
    <row r="152" spans="2:94" x14ac:dyDescent="0.25">
      <c r="AK152" s="68"/>
    </row>
    <row r="153" spans="2:94" x14ac:dyDescent="0.25">
      <c r="AH153"/>
      <c r="AI153"/>
      <c r="AK153" s="68"/>
    </row>
    <row r="154" spans="2:94" s="11" customFormat="1" x14ac:dyDescent="0.25">
      <c r="B154" s="4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9"/>
      <c r="AI154" s="9"/>
      <c r="AJ154" s="9"/>
      <c r="AK154" s="68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</row>
    <row r="155" spans="2:94" s="11" customFormat="1" x14ac:dyDescent="0.25">
      <c r="B155" s="4"/>
      <c r="C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9"/>
      <c r="AI155" s="9"/>
      <c r="AJ155" s="9"/>
      <c r="AK155" s="68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</row>
    <row r="156" spans="2:94" s="11" customFormat="1" x14ac:dyDescent="0.25">
      <c r="B156" s="4"/>
      <c r="C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9"/>
      <c r="AI156" s="9"/>
      <c r="AJ156" s="9"/>
      <c r="AK156" s="68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</row>
    <row r="157" spans="2:94" s="11" customFormat="1" x14ac:dyDescent="0.25">
      <c r="B157" s="4"/>
      <c r="C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9"/>
      <c r="AI157" s="9"/>
      <c r="AJ157" s="9"/>
      <c r="AK157" s="68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</row>
    <row r="158" spans="2:94" x14ac:dyDescent="0.25">
      <c r="B158" s="4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68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</row>
    <row r="159" spans="2:94" x14ac:dyDescent="0.25">
      <c r="B159" s="4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68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</row>
    <row r="160" spans="2:94" x14ac:dyDescent="0.25">
      <c r="B160" s="2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68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</row>
    <row r="161" spans="2:94" x14ac:dyDescent="0.25">
      <c r="B161" s="2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68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</row>
    <row r="162" spans="2:94" x14ac:dyDescent="0.25">
      <c r="B162" s="2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68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</row>
    <row r="163" spans="2:94" x14ac:dyDescent="0.25">
      <c r="B163" s="2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68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</row>
    <row r="164" spans="2:94" x14ac:dyDescent="0.25">
      <c r="B164" s="2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68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</row>
    <row r="165" spans="2:94" x14ac:dyDescent="0.25">
      <c r="B165" s="2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68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</row>
    <row r="166" spans="2:94" s="2" customFormat="1" x14ac:dyDescent="0.25">
      <c r="B166" s="4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68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</row>
    <row r="167" spans="2:94" s="9" customFormat="1" x14ac:dyDescent="0.25">
      <c r="B167" s="4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K167" s="68"/>
      <c r="BH167" s="7"/>
    </row>
    <row r="168" spans="2:94" x14ac:dyDescent="0.25">
      <c r="B168" s="25"/>
      <c r="C168" s="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9"/>
      <c r="AI168" s="9"/>
      <c r="AJ168" s="9"/>
      <c r="AK168" s="68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</row>
    <row r="169" spans="2:94" x14ac:dyDescent="0.25">
      <c r="B169" s="25"/>
      <c r="C169" s="9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9"/>
      <c r="AI169" s="9"/>
      <c r="AJ169" s="9"/>
      <c r="AK169" s="68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</row>
    <row r="170" spans="2:94" x14ac:dyDescent="0.25">
      <c r="B170" s="25"/>
      <c r="C170" s="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9"/>
      <c r="AI170" s="9"/>
      <c r="AJ170" s="9"/>
      <c r="AK170" s="68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</row>
    <row r="171" spans="2:94" x14ac:dyDescent="0.25">
      <c r="B171" s="2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68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</row>
    <row r="172" spans="2:94" x14ac:dyDescent="0.25">
      <c r="B172" s="25"/>
      <c r="C172" s="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9"/>
      <c r="AI172" s="9"/>
      <c r="AJ172" s="9"/>
      <c r="AK172" s="68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</row>
    <row r="173" spans="2:94" x14ac:dyDescent="0.25">
      <c r="B173" s="25"/>
      <c r="C173" s="9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9"/>
      <c r="AI173" s="9"/>
      <c r="AJ173" s="9"/>
      <c r="AK173" s="68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</row>
    <row r="174" spans="2:94" s="2" customFormat="1" x14ac:dyDescent="0.25">
      <c r="B174" s="4"/>
      <c r="C174" s="7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7"/>
      <c r="AI174" s="7"/>
      <c r="AJ174" s="7"/>
      <c r="AK174" s="68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</row>
    <row r="175" spans="2:94" x14ac:dyDescent="0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68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</row>
    <row r="176" spans="2:94" s="5" customFormat="1" x14ac:dyDescent="0.25">
      <c r="B176" s="12"/>
      <c r="C176" s="6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9"/>
      <c r="AI176" s="9"/>
      <c r="AJ176" s="9"/>
      <c r="AK176" s="68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</row>
    <row r="177" spans="2:94" s="5" customFormat="1" x14ac:dyDescent="0.25">
      <c r="B177" s="26"/>
      <c r="C177" s="27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9"/>
      <c r="AI177" s="9"/>
      <c r="AJ177" s="9"/>
      <c r="AK177" s="68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</row>
    <row r="178" spans="2:94" s="5" customFormat="1" x14ac:dyDescent="0.25">
      <c r="B178" s="12"/>
      <c r="C178" s="6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9"/>
      <c r="AI178" s="9"/>
      <c r="AJ178" s="9"/>
      <c r="AK178" s="68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</row>
    <row r="179" spans="2:94" s="5" customFormat="1" x14ac:dyDescent="0.25">
      <c r="B179" s="12"/>
      <c r="C179" s="6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19"/>
      <c r="AI179" s="9"/>
      <c r="AJ179" s="9"/>
      <c r="AK179" s="68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</row>
    <row r="180" spans="2:94" x14ac:dyDescent="0.25">
      <c r="B180" s="4"/>
      <c r="C180" s="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9"/>
      <c r="AI180" s="9"/>
      <c r="AJ180" s="9"/>
      <c r="AK180" s="68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</row>
    <row r="181" spans="2:94" x14ac:dyDescent="0.25">
      <c r="B181" s="4"/>
      <c r="C181" s="9"/>
      <c r="D181" s="1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68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</row>
    <row r="182" spans="2:94" x14ac:dyDescent="0.25">
      <c r="B182" s="21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68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</row>
    <row r="183" spans="2:94" x14ac:dyDescent="0.25">
      <c r="B183" s="21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68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</row>
    <row r="184" spans="2:94" x14ac:dyDescent="0.25">
      <c r="B184" s="21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68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</row>
    <row r="185" spans="2:94" x14ac:dyDescent="0.25">
      <c r="B185" s="21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68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</row>
    <row r="186" spans="2:94" s="2" customFormat="1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68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</row>
    <row r="187" spans="2:94" x14ac:dyDescent="0.2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68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</row>
    <row r="188" spans="2:94" x14ac:dyDescent="0.2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68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</row>
    <row r="189" spans="2:94" s="11" customFormat="1" x14ac:dyDescent="0.25">
      <c r="B189" s="7"/>
      <c r="C189" s="9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9"/>
      <c r="AI189" s="9"/>
      <c r="AJ189" s="9"/>
      <c r="AK189" s="68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</row>
    <row r="190" spans="2:94" s="11" customFormat="1" x14ac:dyDescent="0.25">
      <c r="B190" s="9"/>
      <c r="C190" s="9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9"/>
      <c r="AI190" s="9"/>
      <c r="AJ190" s="9"/>
      <c r="AK190" s="68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</row>
    <row r="191" spans="2:94" s="11" customFormat="1" x14ac:dyDescent="0.25">
      <c r="B191" s="7"/>
      <c r="C191" s="9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9"/>
      <c r="AI191" s="9"/>
      <c r="AJ191" s="9"/>
      <c r="AK191" s="68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</row>
    <row r="192" spans="2:94" x14ac:dyDescent="0.2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68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</row>
    <row r="193" spans="2:94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68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</row>
    <row r="194" spans="2:94" x14ac:dyDescent="0.2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68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</row>
    <row r="195" spans="2:94" x14ac:dyDescent="0.2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68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</row>
    <row r="196" spans="2:94" s="11" customFormat="1" x14ac:dyDescent="0.25">
      <c r="B196" s="4"/>
      <c r="C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9"/>
      <c r="AI196" s="9"/>
      <c r="AJ196" s="9"/>
      <c r="AK196" s="68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</row>
    <row r="197" spans="2:94" x14ac:dyDescent="0.25">
      <c r="B197" s="4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68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</row>
    <row r="198" spans="2:94" x14ac:dyDescent="0.25">
      <c r="B198" s="4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68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</row>
    <row r="199" spans="2:94" x14ac:dyDescent="0.25">
      <c r="B199" s="2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68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</row>
    <row r="200" spans="2:94" s="11" customFormat="1" x14ac:dyDescent="0.25">
      <c r="B200" s="2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68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</row>
    <row r="201" spans="2:94" x14ac:dyDescent="0.25">
      <c r="B201" s="25"/>
      <c r="C201" s="9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9"/>
      <c r="AI201" s="9"/>
      <c r="AJ201" s="9"/>
      <c r="AK201" s="68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</row>
    <row r="202" spans="2:94" x14ac:dyDescent="0.25">
      <c r="B202" s="25"/>
      <c r="C202" s="9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9"/>
      <c r="AI202" s="9"/>
      <c r="AJ202" s="9"/>
      <c r="AK202" s="68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</row>
    <row r="203" spans="2:94" x14ac:dyDescent="0.25">
      <c r="B203" s="25"/>
      <c r="C203" s="9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9"/>
      <c r="AI203" s="9"/>
      <c r="AJ203" s="9"/>
      <c r="AK203" s="68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</row>
    <row r="204" spans="2:94" x14ac:dyDescent="0.25">
      <c r="B204" s="25"/>
      <c r="C204" s="9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9"/>
      <c r="AI204" s="9"/>
      <c r="AJ204" s="9"/>
      <c r="AK204" s="68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</row>
    <row r="205" spans="2:94" x14ac:dyDescent="0.25">
      <c r="B205" s="25"/>
      <c r="C205" s="9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9"/>
      <c r="AI205" s="9"/>
      <c r="AJ205" s="9"/>
      <c r="AK205" s="68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</row>
    <row r="206" spans="2:94" x14ac:dyDescent="0.25">
      <c r="B206" s="2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68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</row>
    <row r="207" spans="2:94" x14ac:dyDescent="0.25">
      <c r="B207" s="25"/>
      <c r="C207" s="9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9"/>
      <c r="AI207" s="9"/>
      <c r="AJ207" s="9"/>
      <c r="AK207" s="68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</row>
    <row r="208" spans="2:94" s="2" customFormat="1" x14ac:dyDescent="0.25">
      <c r="B208" s="4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68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</row>
    <row r="209" spans="2:94" s="9" customFormat="1" x14ac:dyDescent="0.25">
      <c r="B209" s="4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K209" s="68"/>
      <c r="BH209" s="7"/>
    </row>
    <row r="210" spans="2:94" x14ac:dyDescent="0.25">
      <c r="B210" s="25"/>
      <c r="C210" s="9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9"/>
      <c r="AI210" s="9"/>
      <c r="AJ210" s="9"/>
      <c r="AK210" s="68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</row>
    <row r="211" spans="2:94" x14ac:dyDescent="0.25">
      <c r="B211" s="25"/>
      <c r="C211" s="9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9"/>
      <c r="AI211" s="9"/>
      <c r="AJ211" s="9"/>
      <c r="AK211" s="68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</row>
    <row r="212" spans="2:94" x14ac:dyDescent="0.25">
      <c r="B212" s="25"/>
      <c r="C212" s="9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9"/>
      <c r="AI212" s="9"/>
      <c r="AJ212" s="9"/>
      <c r="AK212" s="68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</row>
    <row r="213" spans="2:94" x14ac:dyDescent="0.25">
      <c r="B213" s="2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68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</row>
    <row r="214" spans="2:94" x14ac:dyDescent="0.25">
      <c r="B214" s="25"/>
      <c r="C214" s="9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9"/>
      <c r="AI214" s="9"/>
      <c r="AJ214" s="9"/>
      <c r="AK214" s="68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</row>
    <row r="215" spans="2:94" x14ac:dyDescent="0.25">
      <c r="B215" s="25"/>
      <c r="C215" s="9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9"/>
      <c r="AI215" s="9"/>
      <c r="AJ215" s="9"/>
      <c r="AK215" s="68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</row>
    <row r="216" spans="2:94" s="2" customFormat="1" x14ac:dyDescent="0.25">
      <c r="B216" s="4"/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7"/>
      <c r="AI216" s="7"/>
      <c r="AJ216" s="7"/>
      <c r="AK216" s="68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</row>
    <row r="217" spans="2:94" x14ac:dyDescent="0.2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68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</row>
    <row r="218" spans="2:94" s="5" customFormat="1" x14ac:dyDescent="0.25">
      <c r="B218" s="12"/>
      <c r="C218" s="6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9"/>
      <c r="AI218" s="9"/>
      <c r="AJ218" s="9"/>
      <c r="AK218" s="68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</row>
    <row r="219" spans="2:94" s="5" customFormat="1" x14ac:dyDescent="0.25">
      <c r="B219" s="26"/>
      <c r="C219" s="27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9"/>
      <c r="AI219" s="9"/>
      <c r="AJ219" s="9"/>
      <c r="AK219" s="68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2:94" s="5" customFormat="1" x14ac:dyDescent="0.25">
      <c r="B220" s="12"/>
      <c r="C220" s="6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9"/>
      <c r="AI220" s="9"/>
      <c r="AJ220" s="9"/>
      <c r="AK220" s="68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2:94" s="5" customFormat="1" x14ac:dyDescent="0.25">
      <c r="B221" s="12"/>
      <c r="C221" s="6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19"/>
      <c r="AI221" s="9"/>
      <c r="AJ221" s="9"/>
      <c r="AK221" s="68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2:94" x14ac:dyDescent="0.25">
      <c r="B222" s="4"/>
      <c r="C222" s="9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9"/>
      <c r="AI222" s="9"/>
      <c r="AJ222" s="9"/>
      <c r="AK222" s="68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2:94" x14ac:dyDescent="0.25">
      <c r="B223" s="4"/>
      <c r="C223" s="9"/>
      <c r="D223" s="1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68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2:94" x14ac:dyDescent="0.25">
      <c r="B224" s="2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2:94" x14ac:dyDescent="0.25">
      <c r="B225" s="21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2:94" x14ac:dyDescent="0.25">
      <c r="B226" s="21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2:94" x14ac:dyDescent="0.25">
      <c r="B227" s="21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2:94" s="2" customFormat="1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</row>
    <row r="229" spans="2:94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</row>
    <row r="230" spans="2:94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</row>
    <row r="231" spans="2:94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2:94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2:94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2:94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</row>
    <row r="235" spans="2:94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</row>
    <row r="236" spans="2:94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2:94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2:94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2:94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2:94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2:58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2:58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</row>
    <row r="243" spans="2:58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2:58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</row>
    <row r="245" spans="2:58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2:58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2:58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</row>
    <row r="248" spans="2:58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2:58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2:58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</row>
    <row r="251" spans="2:58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</row>
    <row r="252" spans="2:58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</row>
    <row r="253" spans="2:58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2:58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</row>
    <row r="255" spans="2:58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</row>
    <row r="256" spans="2:58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</row>
    <row r="257" spans="2:94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</row>
    <row r="258" spans="2:94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</row>
    <row r="259" spans="2:94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</row>
    <row r="260" spans="2:94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2:94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</row>
    <row r="262" spans="2:94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</row>
    <row r="263" spans="2:94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2:94" s="11" customFormat="1" x14ac:dyDescent="0.25">
      <c r="B264" s="4"/>
      <c r="C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</row>
    <row r="265" spans="2:94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2:94" x14ac:dyDescent="0.25">
      <c r="B266" s="9"/>
      <c r="C266" s="9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2:94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</row>
    <row r="268" spans="2:94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</row>
    <row r="269" spans="2:94" x14ac:dyDescent="0.25"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16"/>
      <c r="AE269" s="16"/>
      <c r="AF269" s="16"/>
      <c r="AG269" s="16"/>
    </row>
    <row r="270" spans="2:94" x14ac:dyDescent="0.25">
      <c r="AD270" s="11"/>
      <c r="AE270" s="11"/>
      <c r="AF270" s="11"/>
      <c r="AG270" s="11"/>
    </row>
    <row r="271" spans="2:94" s="2" customFormat="1" x14ac:dyDescent="0.25"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7"/>
      <c r="AE271" s="17"/>
      <c r="AF271" s="17"/>
      <c r="AG271" s="17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</row>
    <row r="272" spans="2:94" x14ac:dyDescent="0.25">
      <c r="AD272" s="11"/>
      <c r="AE272" s="11"/>
      <c r="AF272" s="11"/>
      <c r="AG272" s="11"/>
    </row>
  </sheetData>
  <mergeCells count="1">
    <mergeCell ref="C2:I10"/>
  </mergeCells>
  <phoneticPr fontId="9" type="noConversion"/>
  <conditionalFormatting sqref="D82:AG82">
    <cfRule type="cellIs" dxfId="2" priority="5" operator="equal">
      <formula>1</formula>
    </cfRule>
  </conditionalFormatting>
  <pageMargins left="0.7" right="0.7" top="0.75" bottom="0.75" header="0.3" footer="0.3"/>
  <pageSetup paperSize="9" scale="3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638C-750B-4297-BBA1-5C117ECF3CAA}">
  <dimension ref="B1:AY171"/>
  <sheetViews>
    <sheetView showGridLines="0" tabSelected="1" zoomScale="90" zoomScaleNormal="90" workbookViewId="0">
      <selection activeCell="B97" sqref="B97"/>
    </sheetView>
  </sheetViews>
  <sheetFormatPr defaultRowHeight="15" x14ac:dyDescent="0.25"/>
  <cols>
    <col min="2" max="2" width="47.140625" customWidth="1"/>
    <col min="3" max="3" width="10.7109375" bestFit="1" customWidth="1"/>
    <col min="4" max="8" width="9.140625" customWidth="1"/>
    <col min="10" max="13" width="9.140625" customWidth="1"/>
    <col min="15" max="15" width="9.140625" customWidth="1"/>
    <col min="20" max="20" width="8" customWidth="1"/>
    <col min="21" max="21" width="10" customWidth="1"/>
    <col min="29" max="29" width="10.7109375" customWidth="1"/>
    <col min="30" max="30" width="11.5703125" customWidth="1"/>
  </cols>
  <sheetData>
    <row r="1" spans="2:51" ht="15.75" thickBot="1" x14ac:dyDescent="0.3"/>
    <row r="2" spans="2:51" ht="15" customHeight="1" x14ac:dyDescent="0.25">
      <c r="C2" s="147" t="s">
        <v>68</v>
      </c>
      <c r="D2" s="148"/>
      <c r="E2" s="148"/>
      <c r="F2" s="148"/>
      <c r="G2" s="148"/>
      <c r="H2" s="148"/>
      <c r="I2" s="149"/>
    </row>
    <row r="3" spans="2:51" x14ac:dyDescent="0.25">
      <c r="C3" s="150"/>
      <c r="D3" s="151"/>
      <c r="E3" s="151"/>
      <c r="F3" s="151"/>
      <c r="G3" s="151"/>
      <c r="H3" s="151"/>
      <c r="I3" s="152"/>
    </row>
    <row r="4" spans="2:51" x14ac:dyDescent="0.25">
      <c r="C4" s="150"/>
      <c r="D4" s="151"/>
      <c r="E4" s="151"/>
      <c r="F4" s="151"/>
      <c r="G4" s="151"/>
      <c r="H4" s="151"/>
      <c r="I4" s="152"/>
    </row>
    <row r="5" spans="2:51" x14ac:dyDescent="0.25">
      <c r="C5" s="150"/>
      <c r="D5" s="151"/>
      <c r="E5" s="151"/>
      <c r="F5" s="151"/>
      <c r="G5" s="151"/>
      <c r="H5" s="151"/>
      <c r="I5" s="152"/>
    </row>
    <row r="6" spans="2:51" x14ac:dyDescent="0.25">
      <c r="C6" s="150"/>
      <c r="D6" s="151"/>
      <c r="E6" s="151"/>
      <c r="F6" s="151"/>
      <c r="G6" s="151"/>
      <c r="H6" s="151"/>
      <c r="I6" s="152"/>
    </row>
    <row r="7" spans="2:51" x14ac:dyDescent="0.25">
      <c r="C7" s="150"/>
      <c r="D7" s="151"/>
      <c r="E7" s="151"/>
      <c r="F7" s="151"/>
      <c r="G7" s="151"/>
      <c r="H7" s="151"/>
      <c r="I7" s="152"/>
    </row>
    <row r="8" spans="2:51" x14ac:dyDescent="0.25">
      <c r="C8" s="150"/>
      <c r="D8" s="151"/>
      <c r="E8" s="151"/>
      <c r="F8" s="151"/>
      <c r="G8" s="151"/>
      <c r="H8" s="151"/>
      <c r="I8" s="152"/>
    </row>
    <row r="9" spans="2:51" x14ac:dyDescent="0.25">
      <c r="C9" s="150"/>
      <c r="D9" s="151"/>
      <c r="E9" s="151"/>
      <c r="F9" s="151"/>
      <c r="G9" s="151"/>
      <c r="H9" s="151"/>
      <c r="I9" s="152"/>
    </row>
    <row r="10" spans="2:51" ht="15.75" thickBot="1" x14ac:dyDescent="0.3">
      <c r="C10" s="153"/>
      <c r="D10" s="154"/>
      <c r="E10" s="154"/>
      <c r="F10" s="154"/>
      <c r="G10" s="154"/>
      <c r="H10" s="154"/>
      <c r="I10" s="155"/>
    </row>
    <row r="13" spans="2:51" ht="15.75" thickBot="1" x14ac:dyDescent="0.3"/>
    <row r="14" spans="2:51" s="52" customFormat="1" ht="21" x14ac:dyDescent="0.35">
      <c r="B14" s="49" t="s">
        <v>43</v>
      </c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3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</row>
    <row r="16" spans="2:51" ht="30" x14ac:dyDescent="0.25">
      <c r="C16" s="29" t="s">
        <v>24</v>
      </c>
      <c r="D16" s="157" t="s">
        <v>54</v>
      </c>
      <c r="E16" s="157"/>
      <c r="F16" s="157"/>
      <c r="G16" s="157"/>
      <c r="H16" s="157"/>
      <c r="I16" s="157"/>
      <c r="J16" s="157"/>
      <c r="K16" s="158"/>
      <c r="L16" s="116">
        <v>2005</v>
      </c>
      <c r="M16" s="38">
        <v>2006</v>
      </c>
      <c r="N16" s="38">
        <v>2007</v>
      </c>
      <c r="O16" s="38">
        <v>2008</v>
      </c>
      <c r="P16" s="38">
        <v>2009</v>
      </c>
      <c r="Q16" s="38">
        <v>2010</v>
      </c>
      <c r="R16" s="38">
        <v>2011</v>
      </c>
      <c r="S16" s="38">
        <v>2012</v>
      </c>
      <c r="T16" s="38">
        <v>2013</v>
      </c>
      <c r="U16" s="38">
        <v>2014</v>
      </c>
      <c r="V16" s="38">
        <v>2015</v>
      </c>
      <c r="W16" s="38">
        <v>2016</v>
      </c>
      <c r="X16" s="38">
        <v>2017</v>
      </c>
      <c r="Y16" s="38">
        <v>2018</v>
      </c>
      <c r="Z16" s="38">
        <v>2019</v>
      </c>
      <c r="AA16" s="117">
        <v>2020</v>
      </c>
      <c r="AB16" s="84" t="s">
        <v>52</v>
      </c>
      <c r="AC16" s="85" t="s">
        <v>42</v>
      </c>
      <c r="AD16" s="86" t="s">
        <v>35</v>
      </c>
    </row>
    <row r="17" spans="2:30" ht="15" customHeight="1" x14ac:dyDescent="0.35">
      <c r="B17" s="57" t="s">
        <v>41</v>
      </c>
      <c r="C17" s="54" t="s">
        <v>31</v>
      </c>
      <c r="D17" s="156" t="s">
        <v>28</v>
      </c>
      <c r="E17" s="156"/>
      <c r="F17" s="156"/>
      <c r="G17" s="156"/>
      <c r="H17" s="156"/>
      <c r="I17" s="156"/>
      <c r="J17" s="156"/>
      <c r="K17" s="156"/>
      <c r="L17" s="41">
        <v>855.98123812839515</v>
      </c>
      <c r="M17" s="41">
        <v>1313.3229027948287</v>
      </c>
      <c r="N17" s="41">
        <v>1447.9789505148212</v>
      </c>
      <c r="O17" s="41">
        <v>1972.5539745126102</v>
      </c>
      <c r="P17" s="41">
        <v>1782.2814525456306</v>
      </c>
      <c r="Q17" s="41">
        <v>1800.7247401398042</v>
      </c>
      <c r="R17" s="41">
        <v>1688.3972224381973</v>
      </c>
      <c r="S17" s="41">
        <v>1764.3292885955782</v>
      </c>
      <c r="T17" s="41">
        <v>1779.8814230522012</v>
      </c>
      <c r="U17" s="41">
        <v>1754.9435046978817</v>
      </c>
      <c r="V17" s="41">
        <v>1811.5964848176577</v>
      </c>
      <c r="W17" s="41">
        <v>1780.9645254350892</v>
      </c>
      <c r="X17" s="41">
        <v>1831.6686219580765</v>
      </c>
      <c r="Y17" s="41">
        <v>1854.6851967106909</v>
      </c>
      <c r="Z17" s="41">
        <v>1813.7225507732744</v>
      </c>
      <c r="AA17" s="41">
        <v>1780.0069031134151</v>
      </c>
      <c r="AB17" s="92">
        <f>AA17/$AA$20</f>
        <v>0.37709569904976115</v>
      </c>
      <c r="AC17" s="109">
        <f>AA17/L17-1</f>
        <v>1.0794928952010725</v>
      </c>
      <c r="AD17" s="110">
        <f>AA17/Z17-1</f>
        <v>-1.8589198025621312E-2</v>
      </c>
    </row>
    <row r="18" spans="2:30" ht="15" customHeight="1" x14ac:dyDescent="0.25">
      <c r="B18" s="58" t="s">
        <v>46</v>
      </c>
      <c r="C18" s="55" t="s">
        <v>45</v>
      </c>
      <c r="D18" s="156"/>
      <c r="E18" s="156"/>
      <c r="F18" s="156"/>
      <c r="G18" s="156"/>
      <c r="H18" s="156"/>
      <c r="I18" s="156"/>
      <c r="J18" s="156"/>
      <c r="K18" s="156"/>
      <c r="L18" s="41">
        <v>26.007138153333333</v>
      </c>
      <c r="M18" s="41">
        <v>28.138312839999998</v>
      </c>
      <c r="N18" s="41">
        <v>22.051151063333332</v>
      </c>
      <c r="O18" s="41">
        <v>26.235003593333332</v>
      </c>
      <c r="P18" s="41">
        <v>21.786911006666664</v>
      </c>
      <c r="Q18" s="41">
        <v>21.137412779999998</v>
      </c>
      <c r="R18" s="41">
        <v>20.279152960000001</v>
      </c>
      <c r="S18" s="41">
        <v>20.86468747</v>
      </c>
      <c r="T18" s="41">
        <v>19.615938723333336</v>
      </c>
      <c r="U18" s="41">
        <v>40.334983333333334</v>
      </c>
      <c r="V18" s="41">
        <v>20.441658636666666</v>
      </c>
      <c r="W18" s="41">
        <v>22.574404196666666</v>
      </c>
      <c r="X18" s="41">
        <v>22.95845761</v>
      </c>
      <c r="Y18" s="41">
        <v>24.583191306666667</v>
      </c>
      <c r="Z18" s="41">
        <v>27.755915457878668</v>
      </c>
      <c r="AA18" s="41">
        <v>13.1457037426</v>
      </c>
      <c r="AB18" s="68">
        <f>AA18/$AA$20</f>
        <v>2.7849264705918702E-3</v>
      </c>
      <c r="AC18" s="109">
        <f>AA18/L18-1</f>
        <v>-0.49453478252411576</v>
      </c>
      <c r="AD18" s="110">
        <f>AA18/Z18-1</f>
        <v>-0.52638190721724076</v>
      </c>
    </row>
    <row r="19" spans="2:30" ht="15.75" customHeight="1" x14ac:dyDescent="0.35">
      <c r="B19" s="59" t="s">
        <v>69</v>
      </c>
      <c r="C19" s="56" t="s">
        <v>31</v>
      </c>
      <c r="D19" s="156"/>
      <c r="E19" s="156"/>
      <c r="F19" s="156"/>
      <c r="G19" s="156"/>
      <c r="H19" s="156"/>
      <c r="I19" s="156"/>
      <c r="J19" s="156"/>
      <c r="K19" s="156"/>
      <c r="L19" s="41">
        <v>3139.6957710874817</v>
      </c>
      <c r="M19" s="41">
        <v>3263.2647558783292</v>
      </c>
      <c r="N19" s="41">
        <v>3429.2413634429295</v>
      </c>
      <c r="O19" s="41">
        <v>3299.4979581734215</v>
      </c>
      <c r="P19" s="41">
        <v>3160.4486905434051</v>
      </c>
      <c r="Q19" s="41">
        <v>3042.875469564281</v>
      </c>
      <c r="R19" s="41">
        <v>2936.917599294507</v>
      </c>
      <c r="S19" s="41">
        <v>2870.6905360925634</v>
      </c>
      <c r="T19" s="41">
        <v>2853.2408443612599</v>
      </c>
      <c r="U19" s="41">
        <v>2885.4768849141215</v>
      </c>
      <c r="V19" s="41">
        <v>2929.7176426999067</v>
      </c>
      <c r="W19" s="41">
        <v>2910.5261649172894</v>
      </c>
      <c r="X19" s="41">
        <v>2939.4400357222321</v>
      </c>
      <c r="Y19" s="41">
        <v>2941.8378393735425</v>
      </c>
      <c r="Z19" s="41">
        <v>2878.8270360560191</v>
      </c>
      <c r="AA19" s="41">
        <v>2693.1013755354688</v>
      </c>
      <c r="AB19" s="92">
        <f>AA19/$AA$20</f>
        <v>0.5705353973870031</v>
      </c>
      <c r="AC19" s="111">
        <f>AA19/L19-1</f>
        <v>-0.14224129600853908</v>
      </c>
      <c r="AD19" s="112">
        <f>AA19/Z19-1</f>
        <v>-6.4514351919868651E-2</v>
      </c>
    </row>
    <row r="20" spans="2:30" ht="18.75" customHeight="1" x14ac:dyDescent="0.35">
      <c r="B20" s="121" t="s">
        <v>4</v>
      </c>
      <c r="C20" s="31" t="s">
        <v>32</v>
      </c>
      <c r="D20" s="156"/>
      <c r="E20" s="156"/>
      <c r="F20" s="156"/>
      <c r="G20" s="156"/>
      <c r="H20" s="156"/>
      <c r="I20" s="156"/>
      <c r="J20" s="156"/>
      <c r="K20" s="156"/>
      <c r="L20" s="44">
        <f>'Losunar skipt eftir geirum'!R19</f>
        <v>4173.4277079129533</v>
      </c>
      <c r="M20" s="44">
        <f>'Losunar skipt eftir geirum'!S19</f>
        <v>4021.6841473692102</v>
      </c>
      <c r="N20" s="44">
        <f>'Losunar skipt eftir geirum'!T19</f>
        <v>4604.7259715131577</v>
      </c>
      <c r="O20" s="44">
        <f>'Losunar skipt eftir geirum'!U19</f>
        <v>4899.2714650210837</v>
      </c>
      <c r="P20" s="44">
        <f>'Losunar skipt eftir geirum'!V19</f>
        <v>5298.2869362793654</v>
      </c>
      <c r="Q20" s="44">
        <f>'Losunar skipt eftir geirum'!W19</f>
        <v>4964.5170540957024</v>
      </c>
      <c r="R20" s="44">
        <f>'Losunar skipt eftir geirum'!X19</f>
        <v>4864.7376224840855</v>
      </c>
      <c r="S20" s="44">
        <f>'Losunar skipt eftir geirum'!Y19</f>
        <v>4645.5939746927043</v>
      </c>
      <c r="T20" s="44">
        <f>'Losunar skipt eftir geirum'!Z19</f>
        <v>4655.8845121581417</v>
      </c>
      <c r="U20" s="44">
        <f>'Losunar skipt eftir geirum'!AA19</f>
        <v>4652.7382061367944</v>
      </c>
      <c r="V20" s="44">
        <f>'Losunar skipt eftir geirum'!AB19</f>
        <v>4680.7553729453366</v>
      </c>
      <c r="W20" s="44">
        <f>'Losunar skipt eftir geirum'!AC19</f>
        <v>4761.7557861542309</v>
      </c>
      <c r="X20" s="44">
        <f>'Losunar skipt eftir geirum'!AD19</f>
        <v>4714.0650945490452</v>
      </c>
      <c r="Y20" s="44">
        <f>'Losunar skipt eftir geirum'!AE19</f>
        <v>4794.0671152903087</v>
      </c>
      <c r="Z20" s="44">
        <f>'Losunar skipt eftir geirum'!AF19</f>
        <v>4821.1062273909001</v>
      </c>
      <c r="AA20" s="44">
        <f>'Losunar skipt eftir geirum'!AG19</f>
        <v>4720.3055022871722</v>
      </c>
      <c r="AB20" s="93">
        <f>AA20/$AA$20</f>
        <v>1</v>
      </c>
      <c r="AC20" s="118">
        <f>AA20/L20-1</f>
        <v>0.13103804178453138</v>
      </c>
      <c r="AD20" s="106">
        <f>AA20/Z20-1</f>
        <v>-2.090821490948136E-2</v>
      </c>
    </row>
    <row r="21" spans="2:30" x14ac:dyDescent="0.25">
      <c r="B21" s="123" t="s">
        <v>47</v>
      </c>
      <c r="D21" s="45" t="s">
        <v>55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39"/>
    </row>
    <row r="22" spans="2:30" x14ac:dyDescent="0.25">
      <c r="B22" s="64"/>
    </row>
    <row r="23" spans="2:30" x14ac:dyDescent="0.25">
      <c r="B23" s="45"/>
    </row>
    <row r="24" spans="2:30" x14ac:dyDescent="0.25"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2:30" x14ac:dyDescent="0.25"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7" spans="2:30" x14ac:dyDescent="0.25">
      <c r="L27" s="2"/>
    </row>
    <row r="38" spans="2:51" s="11" customFormat="1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x14ac:dyDescent="0.2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x14ac:dyDescent="0.25">
      <c r="C42" s="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15.75" thickBot="1" x14ac:dyDescent="0.3">
      <c r="C43" s="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2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s="52" customFormat="1" ht="21" x14ac:dyDescent="0.35">
      <c r="B44" s="49" t="s">
        <v>70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3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</row>
    <row r="45" spans="2:51" x14ac:dyDescent="0.25">
      <c r="B45" s="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3"/>
      <c r="U45" s="1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45" x14ac:dyDescent="0.25">
      <c r="B46" s="54"/>
      <c r="C46" s="60" t="s">
        <v>24</v>
      </c>
      <c r="D46" s="38">
        <v>2005</v>
      </c>
      <c r="E46" s="38">
        <v>2006</v>
      </c>
      <c r="F46" s="38">
        <v>2007</v>
      </c>
      <c r="G46" s="38">
        <v>2008</v>
      </c>
      <c r="H46" s="38">
        <v>2009</v>
      </c>
      <c r="I46" s="38">
        <v>2010</v>
      </c>
      <c r="J46" s="38">
        <v>2011</v>
      </c>
      <c r="K46" s="38">
        <v>2012</v>
      </c>
      <c r="L46" s="38">
        <v>2013</v>
      </c>
      <c r="M46" s="38">
        <v>2014</v>
      </c>
      <c r="N46" s="38">
        <v>2015</v>
      </c>
      <c r="O46" s="38">
        <v>2016</v>
      </c>
      <c r="P46" s="38">
        <v>2017</v>
      </c>
      <c r="Q46" s="38">
        <v>2018</v>
      </c>
      <c r="R46" s="38">
        <v>2019</v>
      </c>
      <c r="S46" s="38">
        <v>2020</v>
      </c>
      <c r="T46" s="95" t="s">
        <v>52</v>
      </c>
      <c r="U46" s="85" t="s">
        <v>42</v>
      </c>
      <c r="V46" s="94" t="s">
        <v>35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7"/>
      <c r="AR46" s="9"/>
      <c r="AS46" s="9"/>
      <c r="AT46" s="9"/>
      <c r="AU46" s="9"/>
      <c r="AV46" s="9"/>
      <c r="AW46" s="9"/>
      <c r="AX46" s="9"/>
      <c r="AY46" s="9"/>
    </row>
    <row r="47" spans="2:51" ht="18" x14ac:dyDescent="0.35">
      <c r="B47" s="62" t="s">
        <v>48</v>
      </c>
      <c r="C47" s="54" t="s">
        <v>31</v>
      </c>
      <c r="D47" s="41">
        <v>2105.7033893556259</v>
      </c>
      <c r="E47" s="41">
        <v>2171.3886331169192</v>
      </c>
      <c r="F47" s="41">
        <v>2322.7349261393015</v>
      </c>
      <c r="G47" s="41">
        <v>2188.6848663597893</v>
      </c>
      <c r="H47" s="41">
        <v>2096.9277291280878</v>
      </c>
      <c r="I47" s="41">
        <v>1985.117234174221</v>
      </c>
      <c r="J47" s="41">
        <v>1863.1874500652943</v>
      </c>
      <c r="K47" s="41">
        <v>1818.8307177371867</v>
      </c>
      <c r="L47" s="41">
        <v>1785.8979010704393</v>
      </c>
      <c r="M47" s="41">
        <v>1777.8833653093336</v>
      </c>
      <c r="N47" s="41">
        <v>1822.7105322382135</v>
      </c>
      <c r="O47" s="41">
        <v>1790.8863281399813</v>
      </c>
      <c r="P47" s="41">
        <v>1835.2393931194217</v>
      </c>
      <c r="Q47" s="41">
        <v>1874.7519567030106</v>
      </c>
      <c r="R47" s="41">
        <v>1813.930167842208</v>
      </c>
      <c r="S47" s="41">
        <v>1642.0523286221839</v>
      </c>
      <c r="T47" s="97">
        <f>S47/$S$51</f>
        <v>0.60972540563783817</v>
      </c>
      <c r="U47" s="107">
        <f>S47/D47-1</f>
        <v>-0.22018821030407587</v>
      </c>
      <c r="V47" s="108">
        <f>S47/R47-1</f>
        <v>-9.4754385955488241E-2</v>
      </c>
    </row>
    <row r="48" spans="2:51" ht="18" x14ac:dyDescent="0.35">
      <c r="B48" s="30" t="s">
        <v>49</v>
      </c>
      <c r="C48" s="55" t="s">
        <v>31</v>
      </c>
      <c r="D48" s="41">
        <v>126.37003226457023</v>
      </c>
      <c r="E48" s="41">
        <v>136.4568687649321</v>
      </c>
      <c r="F48" s="41">
        <v>132.48046495055542</v>
      </c>
      <c r="G48" s="41">
        <v>137.90598881079995</v>
      </c>
      <c r="H48" s="41">
        <v>115.53186658262916</v>
      </c>
      <c r="I48" s="41">
        <v>131.48753719986462</v>
      </c>
      <c r="J48" s="41">
        <v>165.37730735189871</v>
      </c>
      <c r="K48" s="41">
        <v>158.524720351528</v>
      </c>
      <c r="L48" s="41">
        <v>178.60235577367916</v>
      </c>
      <c r="M48" s="41">
        <v>183.49430817034363</v>
      </c>
      <c r="N48" s="41">
        <v>193.54960118663121</v>
      </c>
      <c r="O48" s="41">
        <v>217.09499565753936</v>
      </c>
      <c r="P48" s="41">
        <v>203.35633115725545</v>
      </c>
      <c r="Q48" s="41">
        <v>180.32233806022236</v>
      </c>
      <c r="R48" s="41">
        <v>221.83395245689053</v>
      </c>
      <c r="S48" s="41">
        <v>190.82203002619167</v>
      </c>
      <c r="T48" s="98">
        <f>S48/$S$51</f>
        <v>7.0855865939413634E-2</v>
      </c>
      <c r="U48" s="109">
        <f>S48/D48-1</f>
        <v>0.51002596586098647</v>
      </c>
      <c r="V48" s="110">
        <f>S48/R48-1</f>
        <v>-0.13979790779197998</v>
      </c>
    </row>
    <row r="49" spans="2:22" ht="18" x14ac:dyDescent="0.35">
      <c r="B49" s="30" t="s">
        <v>10</v>
      </c>
      <c r="C49" s="55" t="s">
        <v>31</v>
      </c>
      <c r="D49" s="41">
        <v>603.35348521449453</v>
      </c>
      <c r="E49" s="41">
        <v>627.02780483586855</v>
      </c>
      <c r="F49" s="41">
        <v>642.27674571754687</v>
      </c>
      <c r="G49" s="41">
        <v>658.03722843463925</v>
      </c>
      <c r="H49" s="41">
        <v>644.93685231279107</v>
      </c>
      <c r="I49" s="41">
        <v>629.82283258632071</v>
      </c>
      <c r="J49" s="41">
        <v>630.02889435815939</v>
      </c>
      <c r="K49" s="41">
        <v>633.15782623378516</v>
      </c>
      <c r="L49" s="41">
        <v>618.71319893429074</v>
      </c>
      <c r="M49" s="41">
        <v>664.13260375405071</v>
      </c>
      <c r="N49" s="41">
        <v>652.56676991572624</v>
      </c>
      <c r="O49" s="41">
        <v>654.29780497823197</v>
      </c>
      <c r="P49" s="41">
        <v>655.94151855125392</v>
      </c>
      <c r="Q49" s="41">
        <v>631.90528155984327</v>
      </c>
      <c r="R49" s="41">
        <v>618.84781262393255</v>
      </c>
      <c r="S49" s="41">
        <v>609.67749245975199</v>
      </c>
      <c r="T49" s="98">
        <f>S49/$S$51</f>
        <v>0.22638490255069948</v>
      </c>
      <c r="U49" s="109">
        <f>S49/D49-1</f>
        <v>1.0481429875240034E-2</v>
      </c>
      <c r="V49" s="110">
        <f>S49/R49-1</f>
        <v>-1.4818376953290247E-2</v>
      </c>
    </row>
    <row r="50" spans="2:22" ht="18" x14ac:dyDescent="0.35">
      <c r="B50" s="61" t="s">
        <v>15</v>
      </c>
      <c r="C50" s="56" t="s">
        <v>31</v>
      </c>
      <c r="D50" s="41">
        <v>304.26886425279139</v>
      </c>
      <c r="E50" s="41">
        <v>328.39144916060894</v>
      </c>
      <c r="F50" s="41">
        <v>331.74922663552525</v>
      </c>
      <c r="G50" s="41">
        <v>314.86987456819281</v>
      </c>
      <c r="H50" s="41">
        <v>303.05224251989711</v>
      </c>
      <c r="I50" s="41">
        <v>296.44786560387439</v>
      </c>
      <c r="J50" s="41">
        <v>278.32394751915484</v>
      </c>
      <c r="K50" s="41">
        <v>260.17727177006327</v>
      </c>
      <c r="L50" s="41">
        <v>270.02738858285073</v>
      </c>
      <c r="M50" s="41">
        <v>259.96660768039402</v>
      </c>
      <c r="N50" s="41">
        <v>260.89073935933573</v>
      </c>
      <c r="O50" s="41">
        <v>248.24703614153631</v>
      </c>
      <c r="P50" s="41">
        <v>244.90279289430168</v>
      </c>
      <c r="Q50" s="41">
        <v>254.85826305046612</v>
      </c>
      <c r="R50" s="41">
        <v>224.21510313298739</v>
      </c>
      <c r="S50" s="41">
        <v>250.54952442734157</v>
      </c>
      <c r="T50" s="99">
        <f>S50/$S$51</f>
        <v>9.3033825872048656E-2</v>
      </c>
      <c r="U50" s="111">
        <f>S50/D50-1</f>
        <v>-0.1765522080524774</v>
      </c>
      <c r="V50" s="112">
        <f>S50/R50-1</f>
        <v>0.11745159414499651</v>
      </c>
    </row>
    <row r="51" spans="2:22" s="2" customFormat="1" ht="18" x14ac:dyDescent="0.35">
      <c r="B51" s="119" t="s">
        <v>4</v>
      </c>
      <c r="C51" s="120" t="s">
        <v>32</v>
      </c>
      <c r="D51" s="43">
        <f>SUM(D47:D50)</f>
        <v>3139.6957710874822</v>
      </c>
      <c r="E51" s="44">
        <f t="shared" ref="E51:O51" si="0">SUM(E47:E50)</f>
        <v>3263.2647558783287</v>
      </c>
      <c r="F51" s="44">
        <f t="shared" si="0"/>
        <v>3429.241363442929</v>
      </c>
      <c r="G51" s="44">
        <f t="shared" si="0"/>
        <v>3299.497958173421</v>
      </c>
      <c r="H51" s="44">
        <f t="shared" si="0"/>
        <v>3160.4486905434046</v>
      </c>
      <c r="I51" s="44">
        <f t="shared" si="0"/>
        <v>3042.8754695642806</v>
      </c>
      <c r="J51" s="44">
        <f t="shared" si="0"/>
        <v>2936.9175992945075</v>
      </c>
      <c r="K51" s="44">
        <f t="shared" si="0"/>
        <v>2870.690536092563</v>
      </c>
      <c r="L51" s="44">
        <f t="shared" si="0"/>
        <v>2853.2408443612599</v>
      </c>
      <c r="M51" s="44">
        <f t="shared" si="0"/>
        <v>2885.4768849141219</v>
      </c>
      <c r="N51" s="44">
        <f t="shared" si="0"/>
        <v>2929.7176426999067</v>
      </c>
      <c r="O51" s="44">
        <f t="shared" si="0"/>
        <v>2910.526164917289</v>
      </c>
      <c r="P51" s="44">
        <f t="shared" ref="P51:S51" si="1">SUM(P47:P50)</f>
        <v>2939.440035722233</v>
      </c>
      <c r="Q51" s="44">
        <f t="shared" si="1"/>
        <v>2941.8378393735425</v>
      </c>
      <c r="R51" s="44">
        <f t="shared" si="1"/>
        <v>2878.8270360560182</v>
      </c>
      <c r="S51" s="44">
        <f t="shared" si="1"/>
        <v>2693.1013755354693</v>
      </c>
      <c r="T51" s="93">
        <f>S51/$S$51</f>
        <v>1</v>
      </c>
      <c r="U51" s="113">
        <f>S51/D51-1</f>
        <v>-0.14224129600853908</v>
      </c>
      <c r="V51" s="106">
        <f>S51/R51-1</f>
        <v>-6.4514351919868096E-2</v>
      </c>
    </row>
    <row r="52" spans="2:22" x14ac:dyDescent="0.25">
      <c r="B52" s="45" t="s">
        <v>50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22" x14ac:dyDescent="0.25">
      <c r="B53" s="65" t="s">
        <v>51</v>
      </c>
    </row>
    <row r="74" spans="2:51" ht="21" x14ac:dyDescent="0.35">
      <c r="B74" s="66" t="s">
        <v>71</v>
      </c>
    </row>
    <row r="76" spans="2:51" ht="45" x14ac:dyDescent="0.25">
      <c r="B76" s="60" t="s">
        <v>38</v>
      </c>
      <c r="C76" s="60" t="s">
        <v>24</v>
      </c>
      <c r="D76" s="38">
        <v>2005</v>
      </c>
      <c r="E76" s="38">
        <v>2006</v>
      </c>
      <c r="F76" s="38">
        <v>2007</v>
      </c>
      <c r="G76" s="38">
        <v>2008</v>
      </c>
      <c r="H76" s="38">
        <v>2009</v>
      </c>
      <c r="I76" s="38">
        <v>2010</v>
      </c>
      <c r="J76" s="38">
        <v>2011</v>
      </c>
      <c r="K76" s="38">
        <v>2012</v>
      </c>
      <c r="L76" s="38">
        <v>2013</v>
      </c>
      <c r="M76" s="38">
        <v>2014</v>
      </c>
      <c r="N76" s="38">
        <v>2015</v>
      </c>
      <c r="O76" s="38">
        <v>2016</v>
      </c>
      <c r="P76" s="38">
        <v>2017</v>
      </c>
      <c r="Q76" s="38">
        <v>2018</v>
      </c>
      <c r="R76" s="38">
        <v>2019</v>
      </c>
      <c r="S76" s="38">
        <v>2020</v>
      </c>
      <c r="T76" s="95" t="s">
        <v>52</v>
      </c>
      <c r="U76" s="96" t="s">
        <v>42</v>
      </c>
      <c r="V76" s="94" t="s">
        <v>35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7"/>
      <c r="AR76" s="9"/>
      <c r="AS76" s="9"/>
      <c r="AT76" s="9"/>
      <c r="AU76" s="9"/>
      <c r="AV76" s="9"/>
      <c r="AW76" s="9"/>
      <c r="AX76" s="9"/>
      <c r="AY76" s="9"/>
    </row>
    <row r="77" spans="2:51" ht="18" x14ac:dyDescent="0.35">
      <c r="B77" s="62" t="s">
        <v>1</v>
      </c>
      <c r="C77" s="54" t="s">
        <v>31</v>
      </c>
      <c r="D77" s="42">
        <f>'Losunar skipt eftir geirum'!S44</f>
        <v>766.17930437788868</v>
      </c>
      <c r="E77" s="42">
        <f>'Losunar skipt eftir geirum'!T44</f>
        <v>873.54972405871774</v>
      </c>
      <c r="F77" s="42">
        <f>'Losunar skipt eftir geirum'!U44</f>
        <v>905.10530037420824</v>
      </c>
      <c r="G77" s="42">
        <f>'Losunar skipt eftir geirum'!V44</f>
        <v>851.62665367258342</v>
      </c>
      <c r="H77" s="42">
        <f>'Losunar skipt eftir geirum'!W44</f>
        <v>852.43909487728138</v>
      </c>
      <c r="I77" s="42">
        <f>'Losunar skipt eftir geirum'!X44</f>
        <v>805.25787139737201</v>
      </c>
      <c r="J77" s="42">
        <f>'Losunar skipt eftir geirum'!Y44</f>
        <v>787.12456291187254</v>
      </c>
      <c r="K77" s="42">
        <f>'Losunar skipt eftir geirum'!Z44</f>
        <v>782.06684887081076</v>
      </c>
      <c r="L77" s="42">
        <f>'Losunar skipt eftir geirum'!AA44</f>
        <v>796.71411031770936</v>
      </c>
      <c r="M77" s="42">
        <f>'Losunar skipt eftir geirum'!AB44</f>
        <v>796.15582530074096</v>
      </c>
      <c r="N77" s="42">
        <f>'Losunar skipt eftir geirum'!AC44</f>
        <v>818.89023216765997</v>
      </c>
      <c r="O77" s="42">
        <f>'Losunar skipt eftir geirum'!AD44</f>
        <v>893.8001910863585</v>
      </c>
      <c r="P77" s="42">
        <f>'Losunar skipt eftir geirum'!AE44</f>
        <v>944.00245680958471</v>
      </c>
      <c r="Q77" s="42">
        <f>'Losunar skipt eftir geirum'!AF44</f>
        <v>970.17602569299231</v>
      </c>
      <c r="R77" s="42">
        <f>'Losunar skipt eftir geirum'!AG44</f>
        <v>949.74987825645439</v>
      </c>
      <c r="S77" s="114">
        <f>'Losunar skipt eftir geirum'!AH44</f>
        <v>830.36759770404194</v>
      </c>
      <c r="T77" s="97">
        <f>S77/$S$51</f>
        <v>0.308331355532036</v>
      </c>
      <c r="U77" s="100">
        <f>S77/D77-1</f>
        <v>8.3777117130920065E-2</v>
      </c>
      <c r="V77" s="103">
        <f>S77/R77-1</f>
        <v>-0.12569865317758588</v>
      </c>
    </row>
    <row r="78" spans="2:51" ht="18" x14ac:dyDescent="0.35">
      <c r="B78" s="30" t="s">
        <v>0</v>
      </c>
      <c r="C78" s="55" t="s">
        <v>31</v>
      </c>
      <c r="D78" s="41">
        <f>'Losunar skipt eftir geirum'!S43</f>
        <v>746.37203787946657</v>
      </c>
      <c r="E78" s="41">
        <f>'Losunar skipt eftir geirum'!T43</f>
        <v>679.73810647813332</v>
      </c>
      <c r="F78" s="41">
        <f>'Losunar skipt eftir geirum'!U43</f>
        <v>772.52190028866676</v>
      </c>
      <c r="G78" s="41">
        <f>'Losunar skipt eftir geirum'!V43</f>
        <v>710.09902904226669</v>
      </c>
      <c r="H78" s="41">
        <f>'Losunar skipt eftir geirum'!W43</f>
        <v>766.30168165406678</v>
      </c>
      <c r="I78" s="41">
        <f>'Losunar skipt eftir geirum'!X43</f>
        <v>729.89050061339992</v>
      </c>
      <c r="J78" s="41">
        <f>'Losunar skipt eftir geirum'!Y43</f>
        <v>660.23743879466667</v>
      </c>
      <c r="K78" s="41">
        <f>'Losunar skipt eftir geirum'!Z43</f>
        <v>654.44368915326675</v>
      </c>
      <c r="L78" s="41">
        <f>'Losunar skipt eftir geirum'!AA43</f>
        <v>617.51666730686668</v>
      </c>
      <c r="M78" s="41">
        <f>'Losunar skipt eftir geirum'!AB43</f>
        <v>608.87957935694669</v>
      </c>
      <c r="N78" s="41">
        <f>'Losunar skipt eftir geirum'!AC43</f>
        <v>624.19013463029341</v>
      </c>
      <c r="O78" s="41">
        <f>'Losunar skipt eftir geirum'!AD43</f>
        <v>521.49772702248799</v>
      </c>
      <c r="P78" s="41">
        <f>'Losunar skipt eftir geirum'!AE43</f>
        <v>534.06572982284513</v>
      </c>
      <c r="Q78" s="41">
        <f>'Losunar skipt eftir geirum'!AF43</f>
        <v>551.73162428879994</v>
      </c>
      <c r="R78" s="41">
        <f>'Losunar skipt eftir geirum'!AG43</f>
        <v>522.17989003508023</v>
      </c>
      <c r="S78" s="131">
        <f>'Losunar skipt eftir geirum'!AH43</f>
        <v>508.25276887737698</v>
      </c>
      <c r="T78" s="98">
        <f t="shared" ref="T78:T84" si="2">S78/$S$51</f>
        <v>0.18872396468043134</v>
      </c>
      <c r="U78" s="101">
        <f t="shared" ref="U78:U85" si="3">S78/D78-1</f>
        <v>-0.31903562421579368</v>
      </c>
      <c r="V78" s="104">
        <f t="shared" ref="V78:V85" si="4">S78/R78-1</f>
        <v>-2.6671117412751411E-2</v>
      </c>
    </row>
    <row r="79" spans="2:51" ht="18" x14ac:dyDescent="0.35">
      <c r="B79" s="30" t="s">
        <v>13</v>
      </c>
      <c r="C79" s="55" t="s">
        <v>31</v>
      </c>
      <c r="D79" s="41">
        <f>'Losunar skipt eftir geirum'!S104</f>
        <v>237.73932173854391</v>
      </c>
      <c r="E79" s="41">
        <f>'Losunar skipt eftir geirum'!T104</f>
        <v>254.27267129965995</v>
      </c>
      <c r="F79" s="41">
        <f>'Losunar skipt eftir geirum'!U104</f>
        <v>264.79658720345748</v>
      </c>
      <c r="G79" s="41">
        <f>'Losunar skipt eftir geirum'!V104</f>
        <v>274.1835420852039</v>
      </c>
      <c r="H79" s="41">
        <f>'Losunar skipt eftir geirum'!W104</f>
        <v>257.3206063740455</v>
      </c>
      <c r="I79" s="41">
        <f>'Losunar skipt eftir geirum'!X104</f>
        <v>249.6321589676821</v>
      </c>
      <c r="J79" s="41">
        <f>'Losunar skipt eftir geirum'!Y104</f>
        <v>248.22934315182565</v>
      </c>
      <c r="K79" s="41">
        <f>'Losunar skipt eftir geirum'!Z104</f>
        <v>256.24037448430414</v>
      </c>
      <c r="L79" s="41">
        <f>'Losunar skipt eftir geirum'!AA104</f>
        <v>251.30330213798771</v>
      </c>
      <c r="M79" s="41">
        <f>'Losunar skipt eftir geirum'!AB104</f>
        <v>273.23219548093925</v>
      </c>
      <c r="N79" s="41">
        <f>'Losunar skipt eftir geirum'!AC104</f>
        <v>257.44631120891967</v>
      </c>
      <c r="O79" s="41">
        <f>'Losunar skipt eftir geirum'!AD104</f>
        <v>254.1380214346789</v>
      </c>
      <c r="P79" s="41">
        <f>'Losunar skipt eftir geirum'!AE104</f>
        <v>264.40479512371019</v>
      </c>
      <c r="Q79" s="41">
        <f>'Losunar skipt eftir geirum'!AF104</f>
        <v>251.78871581223322</v>
      </c>
      <c r="R79" s="41">
        <f>'Losunar skipt eftir geirum'!AG104</f>
        <v>242.28887703661411</v>
      </c>
      <c r="S79" s="131">
        <f>'Losunar skipt eftir geirum'!AH104</f>
        <v>240.18874134193987</v>
      </c>
      <c r="T79" s="98">
        <f t="shared" si="2"/>
        <v>8.9186669140586344E-2</v>
      </c>
      <c r="U79" s="101">
        <f t="shared" si="3"/>
        <v>1.0302963706146029E-2</v>
      </c>
      <c r="V79" s="104">
        <f t="shared" si="4"/>
        <v>-8.6678997416661518E-3</v>
      </c>
    </row>
    <row r="80" spans="2:51" ht="18" x14ac:dyDescent="0.35">
      <c r="B80" s="30" t="s">
        <v>17</v>
      </c>
      <c r="C80" s="55" t="s">
        <v>31</v>
      </c>
      <c r="D80" s="41">
        <f>'Losunar skipt eftir geirum'!S128</f>
        <v>234.37921196633101</v>
      </c>
      <c r="E80" s="41">
        <f>'Losunar skipt eftir geirum'!T128</f>
        <v>265.32269581775853</v>
      </c>
      <c r="F80" s="41">
        <f>'Losunar skipt eftir geirum'!U128</f>
        <v>262.41508077476391</v>
      </c>
      <c r="G80" s="41">
        <f>'Losunar skipt eftir geirum'!V128</f>
        <v>252.08197955104674</v>
      </c>
      <c r="H80" s="41">
        <f>'Losunar skipt eftir geirum'!W128</f>
        <v>242.79421898440251</v>
      </c>
      <c r="I80" s="41">
        <f>'Losunar skipt eftir geirum'!X128</f>
        <v>242.68989381530926</v>
      </c>
      <c r="J80" s="41">
        <f>'Losunar skipt eftir geirum'!Y128</f>
        <v>221.37354613052207</v>
      </c>
      <c r="K80" s="41">
        <f>'Losunar skipt eftir geirum'!Z128</f>
        <v>195.92564616445776</v>
      </c>
      <c r="L80" s="41">
        <f>'Losunar skipt eftir geirum'!AA128</f>
        <v>208.1074537581577</v>
      </c>
      <c r="M80" s="41">
        <f>'Losunar skipt eftir geirum'!AB128</f>
        <v>204.58904049232558</v>
      </c>
      <c r="N80" s="41">
        <f>'Losunar skipt eftir geirum'!AC128</f>
        <v>200.14798023607082</v>
      </c>
      <c r="O80" s="41">
        <f>'Losunar skipt eftir geirum'!AD128</f>
        <v>191.97150498230337</v>
      </c>
      <c r="P80" s="41">
        <f>'Losunar skipt eftir geirum'!AE128</f>
        <v>184.80485083694774</v>
      </c>
      <c r="Q80" s="41">
        <f>'Losunar skipt eftir geirum'!AF128</f>
        <v>192.83175217185243</v>
      </c>
      <c r="R80" s="41">
        <f>'Losunar skipt eftir geirum'!AG128</f>
        <v>162.89272538557594</v>
      </c>
      <c r="S80" s="131">
        <f>'Losunar skipt eftir geirum'!AH128</f>
        <v>187.42918765949051</v>
      </c>
      <c r="T80" s="98">
        <f t="shared" si="2"/>
        <v>6.9596038738877389E-2</v>
      </c>
      <c r="U80" s="101">
        <f t="shared" si="3"/>
        <v>-0.20031650381000921</v>
      </c>
      <c r="V80" s="104">
        <f t="shared" si="4"/>
        <v>0.15062957670967458</v>
      </c>
    </row>
    <row r="81" spans="2:22" ht="18" x14ac:dyDescent="0.35">
      <c r="B81" s="30" t="s">
        <v>39</v>
      </c>
      <c r="C81" s="55" t="s">
        <v>31</v>
      </c>
      <c r="D81" s="41">
        <f>'Losunar skipt eftir geirum'!S78</f>
        <v>55.560803785955123</v>
      </c>
      <c r="E81" s="41">
        <f>'Losunar skipt eftir geirum'!T78</f>
        <v>57.392030302396947</v>
      </c>
      <c r="F81" s="41">
        <f>'Losunar skipt eftir geirum'!U78</f>
        <v>50.851076681232456</v>
      </c>
      <c r="G81" s="41">
        <f>'Losunar skipt eftir geirum'!V78</f>
        <v>60.443508455516174</v>
      </c>
      <c r="H81" s="41">
        <f>'Losunar skipt eftir geirum'!W78</f>
        <v>73.117427133187689</v>
      </c>
      <c r="I81" s="41">
        <f>'Losunar skipt eftir geirum'!X78</f>
        <v>105.10782589069589</v>
      </c>
      <c r="J81" s="41">
        <f>'Losunar skipt eftir geirum'!Y78</f>
        <v>130.46147231545257</v>
      </c>
      <c r="K81" s="41">
        <f>'Losunar skipt eftir geirum'!Z78</f>
        <v>140.74764413164129</v>
      </c>
      <c r="L81" s="41">
        <f>'Losunar skipt eftir geirum'!AA78</f>
        <v>163.38026478130112</v>
      </c>
      <c r="M81" s="41">
        <f>'Losunar skipt eftir geirum'!AB78</f>
        <v>169.59904284777511</v>
      </c>
      <c r="N81" s="41">
        <f>'Losunar skipt eftir geirum'!AC78</f>
        <v>179.66159605094151</v>
      </c>
      <c r="O81" s="41">
        <f>'Losunar skipt eftir geirum'!AD78</f>
        <v>203.8813610919334</v>
      </c>
      <c r="P81" s="41">
        <f>'Losunar skipt eftir geirum'!AE78</f>
        <v>188.90506612733492</v>
      </c>
      <c r="Q81" s="41">
        <f>'Losunar skipt eftir geirum'!AF78</f>
        <v>163.49897185049619</v>
      </c>
      <c r="R81" s="41">
        <f>'Losunar skipt eftir geirum'!AG78</f>
        <v>207.33750230824066</v>
      </c>
      <c r="S81" s="131">
        <f>'Losunar skipt eftir geirum'!AH78</f>
        <v>175.00534912658978</v>
      </c>
      <c r="T81" s="98">
        <f t="shared" si="2"/>
        <v>6.4982830099291553E-2</v>
      </c>
      <c r="U81" s="101">
        <f t="shared" si="3"/>
        <v>2.1497987286286939</v>
      </c>
      <c r="V81" s="104">
        <f t="shared" si="4"/>
        <v>-0.15593972543174517</v>
      </c>
    </row>
    <row r="82" spans="2:22" ht="18" x14ac:dyDescent="0.35">
      <c r="B82" s="30" t="s">
        <v>2</v>
      </c>
      <c r="C82" s="55" t="s">
        <v>31</v>
      </c>
      <c r="D82" s="41">
        <f>'Losunar skipt eftir geirum'!S49</f>
        <v>119.29791555191447</v>
      </c>
      <c r="E82" s="41">
        <f>'Losunar skipt eftir geirum'!T49</f>
        <v>129.24056672281176</v>
      </c>
      <c r="F82" s="41">
        <f>'Losunar skipt eftir geirum'!U49</f>
        <v>149.83992987683513</v>
      </c>
      <c r="G82" s="41">
        <f>'Losunar skipt eftir geirum'!V49</f>
        <v>188.48446841169914</v>
      </c>
      <c r="H82" s="41">
        <f>'Losunar skipt eftir geirum'!W49</f>
        <v>172.40675584137767</v>
      </c>
      <c r="I82" s="41">
        <f>'Losunar skipt eftir geirum'!X49</f>
        <v>194.215</v>
      </c>
      <c r="J82" s="41">
        <f>'Losunar skipt eftir geirum'!Y49</f>
        <v>183.00800000000001</v>
      </c>
      <c r="K82" s="41">
        <f>'Losunar skipt eftir geirum'!Z49</f>
        <v>174.81625</v>
      </c>
      <c r="L82" s="41">
        <f>'Losunar skipt eftir geirum'!AA49</f>
        <v>176.60900000000001</v>
      </c>
      <c r="M82" s="41">
        <f>'Losunar skipt eftir geirum'!AB49</f>
        <v>186.96475000000001</v>
      </c>
      <c r="N82" s="41">
        <f>'Losunar skipt eftir geirum'!AC49</f>
        <v>167.0795</v>
      </c>
      <c r="O82" s="41">
        <f>'Losunar skipt eftir geirum'!AD49</f>
        <v>151.80460830540562</v>
      </c>
      <c r="P82" s="41">
        <f>'Losunar skipt eftir geirum'!AE49</f>
        <v>149.09899999999999</v>
      </c>
      <c r="Q82" s="41">
        <f>'Losunar skipt eftir geirum'!AF49</f>
        <v>158.982</v>
      </c>
      <c r="R82" s="41">
        <f>'Losunar skipt eftir geirum'!AG49</f>
        <v>166.24161351894816</v>
      </c>
      <c r="S82" s="131">
        <f>'Losunar skipt eftir geirum'!AH49</f>
        <v>178.21261143643875</v>
      </c>
      <c r="T82" s="98">
        <f t="shared" si="2"/>
        <v>6.6173747878690514E-2</v>
      </c>
      <c r="U82" s="101">
        <f t="shared" si="3"/>
        <v>0.49384514064612106</v>
      </c>
      <c r="V82" s="104">
        <f t="shared" si="4"/>
        <v>7.2009635037175279E-2</v>
      </c>
    </row>
    <row r="83" spans="2:22" ht="18" x14ac:dyDescent="0.35">
      <c r="B83" s="30" t="s">
        <v>11</v>
      </c>
      <c r="C83" s="55" t="s">
        <v>31</v>
      </c>
      <c r="D83" s="41">
        <f>'Losunar skipt eftir geirum'!S102</f>
        <v>289.029125974507</v>
      </c>
      <c r="E83" s="41">
        <f>'Losunar skipt eftir geirum'!T102</f>
        <v>294.56448094597323</v>
      </c>
      <c r="F83" s="41">
        <f>'Losunar skipt eftir geirum'!U102</f>
        <v>298.84221730153519</v>
      </c>
      <c r="G83" s="41">
        <f>'Losunar skipt eftir geirum'!V102</f>
        <v>301.85389401360175</v>
      </c>
      <c r="H83" s="41">
        <f>'Losunar skipt eftir geirum'!W102</f>
        <v>306.13893784340803</v>
      </c>
      <c r="I83" s="41">
        <f>'Losunar skipt eftir geirum'!X102</f>
        <v>303.06097745823894</v>
      </c>
      <c r="J83" s="41">
        <f>'Losunar skipt eftir geirum'!Y102</f>
        <v>302.58864287651352</v>
      </c>
      <c r="K83" s="41">
        <f>'Losunar skipt eftir geirum'!Z102</f>
        <v>299.5834893503233</v>
      </c>
      <c r="L83" s="41">
        <f>'Losunar skipt eftir geirum'!AA102</f>
        <v>292.90210638889243</v>
      </c>
      <c r="M83" s="41">
        <f>'Losunar skipt eftir geirum'!AB102</f>
        <v>311.37704484506321</v>
      </c>
      <c r="N83" s="41">
        <f>'Losunar skipt eftir geirum'!AC102</f>
        <v>313.84141674597237</v>
      </c>
      <c r="O83" s="41">
        <f>'Losunar skipt eftir geirum'!AD102</f>
        <v>318.06182815993714</v>
      </c>
      <c r="P83" s="41">
        <f>'Losunar skipt eftir geirum'!AE102</f>
        <v>311.00870553855981</v>
      </c>
      <c r="Q83" s="41">
        <f>'Losunar skipt eftir geirum'!AF102</f>
        <v>301.14044393239033</v>
      </c>
      <c r="R83" s="41">
        <f>'Losunar skipt eftir geirum'!AG102</f>
        <v>296.70711459748088</v>
      </c>
      <c r="S83" s="131">
        <f>'Losunar skipt eftir geirum'!AH102</f>
        <v>291.25425349623896</v>
      </c>
      <c r="T83" s="98">
        <f t="shared" si="2"/>
        <v>0.10814826955347304</v>
      </c>
      <c r="U83" s="101">
        <f t="shared" si="3"/>
        <v>7.6986273069525879E-3</v>
      </c>
      <c r="V83" s="104">
        <f t="shared" si="4"/>
        <v>-1.8377925007424856E-2</v>
      </c>
    </row>
    <row r="84" spans="2:22" ht="18" x14ac:dyDescent="0.35">
      <c r="B84" s="30" t="s">
        <v>20</v>
      </c>
      <c r="C84" s="55" t="s">
        <v>31</v>
      </c>
      <c r="D84" s="41">
        <f>'Losunar skipt eftir geirum'!S47</f>
        <v>241.09365494828333</v>
      </c>
      <c r="E84" s="41">
        <f>'Losunar skipt eftir geirum'!T47</f>
        <v>218.10246629271663</v>
      </c>
      <c r="F84" s="41">
        <f>'Losunar skipt eftir geirum'!U47</f>
        <v>219.65912466373331</v>
      </c>
      <c r="G84" s="41">
        <f>'Losunar skipt eftir geirum'!V47</f>
        <v>212.65061855646667</v>
      </c>
      <c r="H84" s="41">
        <f>'Losunar skipt eftir geirum'!W47</f>
        <v>148.13331456883333</v>
      </c>
      <c r="I84" s="41">
        <f>'Losunar skipt eftir geirum'!X47</f>
        <v>118.70632263673333</v>
      </c>
      <c r="J84" s="41">
        <f>'Losunar skipt eftir geirum'!Y47</f>
        <v>108.55418858901665</v>
      </c>
      <c r="K84" s="41">
        <f>'Losunar skipt eftir geirum'!Z47</f>
        <v>104.6438394128333</v>
      </c>
      <c r="L84" s="41">
        <f>'Losunar skipt eftir geirum'!AA47</f>
        <v>100.59477967303981</v>
      </c>
      <c r="M84" s="41">
        <f>'Losunar skipt eftir geirum'!AB47</f>
        <v>119.44257677011075</v>
      </c>
      <c r="N84" s="41">
        <f>'Losunar skipt eftir geirum'!AC47</f>
        <v>118.18924269933332</v>
      </c>
      <c r="O84" s="41">
        <f>'Losunar skipt eftir geirum'!AD47</f>
        <v>137.26513989979563</v>
      </c>
      <c r="P84" s="41">
        <f>'Losunar skipt eftir geirum'!AE47</f>
        <v>140.75596959510085</v>
      </c>
      <c r="Q84" s="41">
        <f>'Losunar skipt eftir geirum'!AF47</f>
        <v>112.34152012492544</v>
      </c>
      <c r="R84" s="41">
        <f>'Losunar skipt eftir geirum'!AG47</f>
        <v>25.488590610571524</v>
      </c>
      <c r="S84" s="131">
        <f>'Losunar skipt eftir geirum'!AH47</f>
        <v>14.316057080916664</v>
      </c>
      <c r="T84" s="98">
        <f t="shared" si="2"/>
        <v>5.3158255426126334E-3</v>
      </c>
      <c r="U84" s="101">
        <f t="shared" si="3"/>
        <v>-0.94062034903412295</v>
      </c>
      <c r="V84" s="104">
        <f t="shared" si="4"/>
        <v>-0.43833469258284508</v>
      </c>
    </row>
    <row r="85" spans="2:22" ht="18" x14ac:dyDescent="0.35">
      <c r="B85" s="56" t="s">
        <v>3</v>
      </c>
      <c r="C85" s="56" t="s">
        <v>31</v>
      </c>
      <c r="D85" s="41">
        <f t="shared" ref="D85:R85" si="5">D51-SUM(D77:D84)</f>
        <v>450.04439486459205</v>
      </c>
      <c r="E85" s="41">
        <f t="shared" si="5"/>
        <v>491.08201396016057</v>
      </c>
      <c r="F85" s="41">
        <f t="shared" si="5"/>
        <v>505.21014627849718</v>
      </c>
      <c r="G85" s="41">
        <f t="shared" si="5"/>
        <v>448.07426438503626</v>
      </c>
      <c r="H85" s="41">
        <f t="shared" si="5"/>
        <v>341.79665326680197</v>
      </c>
      <c r="I85" s="41">
        <f t="shared" si="5"/>
        <v>294.3149187848494</v>
      </c>
      <c r="J85" s="41">
        <f t="shared" si="5"/>
        <v>295.34040452463842</v>
      </c>
      <c r="K85" s="41">
        <f t="shared" si="5"/>
        <v>262.22275452492613</v>
      </c>
      <c r="L85" s="41">
        <f t="shared" si="5"/>
        <v>246.11315999730459</v>
      </c>
      <c r="M85" s="41">
        <f>M51-SUM(M77:M84)</f>
        <v>215.23682982022001</v>
      </c>
      <c r="N85" s="41">
        <f t="shared" si="5"/>
        <v>250.27122896071569</v>
      </c>
      <c r="O85" s="41">
        <f t="shared" si="5"/>
        <v>238.10578293438857</v>
      </c>
      <c r="P85" s="41">
        <f t="shared" si="5"/>
        <v>222.39346186814964</v>
      </c>
      <c r="Q85" s="41">
        <f t="shared" si="5"/>
        <v>239.34678549985301</v>
      </c>
      <c r="R85" s="41">
        <f t="shared" si="5"/>
        <v>305.94084430705198</v>
      </c>
      <c r="S85" s="131">
        <f t="shared" ref="S85" si="6">S51-SUM(S77:S84)</f>
        <v>268.07480881243555</v>
      </c>
      <c r="T85" s="99">
        <f>S85/$S$51</f>
        <v>9.9541298834001091E-2</v>
      </c>
      <c r="U85" s="102">
        <f t="shared" si="3"/>
        <v>-0.40433696792714624</v>
      </c>
      <c r="V85" s="105">
        <f t="shared" si="4"/>
        <v>-0.12376914099319436</v>
      </c>
    </row>
    <row r="86" spans="2:22" s="2" customFormat="1" ht="18" x14ac:dyDescent="0.35">
      <c r="B86" s="119" t="s">
        <v>4</v>
      </c>
      <c r="C86" s="31" t="s">
        <v>32</v>
      </c>
      <c r="D86" s="44">
        <f t="shared" ref="D86:R86" si="7">SUM(D77:D85)</f>
        <v>3139.6957710874822</v>
      </c>
      <c r="E86" s="44">
        <f t="shared" si="7"/>
        <v>3263.2647558783287</v>
      </c>
      <c r="F86" s="44">
        <f t="shared" si="7"/>
        <v>3429.241363442929</v>
      </c>
      <c r="G86" s="44">
        <f t="shared" si="7"/>
        <v>3299.497958173421</v>
      </c>
      <c r="H86" s="44">
        <f t="shared" si="7"/>
        <v>3160.4486905434046</v>
      </c>
      <c r="I86" s="44">
        <f t="shared" si="7"/>
        <v>3042.8754695642806</v>
      </c>
      <c r="J86" s="44">
        <f t="shared" si="7"/>
        <v>2936.9175992945075</v>
      </c>
      <c r="K86" s="44">
        <f t="shared" si="7"/>
        <v>2870.690536092563</v>
      </c>
      <c r="L86" s="44">
        <f t="shared" si="7"/>
        <v>2853.2408443612599</v>
      </c>
      <c r="M86" s="44">
        <f t="shared" si="7"/>
        <v>2885.4768849141219</v>
      </c>
      <c r="N86" s="44">
        <f t="shared" si="7"/>
        <v>2929.7176426999067</v>
      </c>
      <c r="O86" s="44">
        <f t="shared" si="7"/>
        <v>2910.526164917289</v>
      </c>
      <c r="P86" s="44">
        <f t="shared" si="7"/>
        <v>2939.440035722233</v>
      </c>
      <c r="Q86" s="44">
        <f t="shared" si="7"/>
        <v>2941.8378393735425</v>
      </c>
      <c r="R86" s="44">
        <f t="shared" si="7"/>
        <v>2878.8270360560182</v>
      </c>
      <c r="S86" s="44">
        <f t="shared" ref="S86" si="8">SUM(S77:S85)</f>
        <v>2693.1013755354693</v>
      </c>
      <c r="T86" s="132">
        <f>R86/$R$51</f>
        <v>1</v>
      </c>
      <c r="U86" s="113">
        <f>S86/D86-1</f>
        <v>-0.14224129600853908</v>
      </c>
      <c r="V86" s="106">
        <f>S86/R86-1</f>
        <v>-6.4514351919868096E-2</v>
      </c>
    </row>
    <row r="110" ht="15" customHeight="1" x14ac:dyDescent="0.25"/>
    <row r="111" ht="15" customHeight="1" x14ac:dyDescent="0.25"/>
    <row r="112" ht="15" customHeight="1" x14ac:dyDescent="0.25"/>
    <row r="113" ht="15.75" customHeight="1" x14ac:dyDescent="0.25"/>
    <row r="114" ht="18.75" customHeight="1" x14ac:dyDescent="0.25"/>
    <row r="169" spans="4:29" x14ac:dyDescent="0.25">
      <c r="AC169" s="2" t="s">
        <v>40</v>
      </c>
    </row>
    <row r="170" spans="4:29" x14ac:dyDescent="0.25">
      <c r="D170" s="115">
        <v>2005</v>
      </c>
      <c r="E170" s="115">
        <v>2006</v>
      </c>
      <c r="F170" s="115">
        <v>2007</v>
      </c>
      <c r="G170" s="115">
        <v>2008</v>
      </c>
      <c r="H170" s="115">
        <v>2009</v>
      </c>
      <c r="I170" s="115">
        <v>2010</v>
      </c>
      <c r="J170" s="115">
        <v>2011</v>
      </c>
      <c r="K170" s="115">
        <v>2012</v>
      </c>
      <c r="L170" s="115">
        <v>2013</v>
      </c>
      <c r="M170" s="115">
        <v>2014</v>
      </c>
      <c r="N170" s="115">
        <v>2015</v>
      </c>
      <c r="O170" s="115">
        <v>2016</v>
      </c>
      <c r="P170" s="115">
        <v>2017</v>
      </c>
      <c r="Q170" s="115">
        <v>2018</v>
      </c>
      <c r="R170" s="115">
        <v>2019</v>
      </c>
      <c r="S170" s="115">
        <v>2020</v>
      </c>
      <c r="T170" s="115">
        <v>2021</v>
      </c>
      <c r="U170" s="115">
        <v>2022</v>
      </c>
      <c r="V170" s="115">
        <v>2023</v>
      </c>
      <c r="W170" s="115">
        <v>2024</v>
      </c>
      <c r="X170" s="115">
        <v>2025</v>
      </c>
      <c r="Y170" s="115">
        <v>2026</v>
      </c>
      <c r="Z170" s="115">
        <v>2027</v>
      </c>
      <c r="AA170" s="115">
        <v>2028</v>
      </c>
      <c r="AB170" s="115">
        <v>2029</v>
      </c>
      <c r="AC170" s="115">
        <v>2030</v>
      </c>
    </row>
    <row r="171" spans="4:29" x14ac:dyDescent="0.25">
      <c r="AC171" s="67">
        <f>D51*(1-29%)</f>
        <v>2229.1839974721124</v>
      </c>
    </row>
  </sheetData>
  <mergeCells count="3">
    <mergeCell ref="D17:K20"/>
    <mergeCell ref="D16:K16"/>
    <mergeCell ref="C2:I10"/>
  </mergeCells>
  <conditionalFormatting sqref="E21:AA21">
    <cfRule type="cellIs" dxfId="1" priority="2" operator="equal">
      <formula>1</formula>
    </cfRule>
  </conditionalFormatting>
  <conditionalFormatting sqref="D52:R52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Upplýsingar um skjalið</vt:lpstr>
      <vt:lpstr>Losunar skipt eftir geirum</vt:lpstr>
      <vt:lpstr>Losun skipt eftir skuldbind.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2021-08-16T15:59:21Z</dcterms:modified>
</cp:coreProperties>
</file>