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205" windowHeight="12465" tabRatio="606" activeTab="1"/>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sources'!$D$78</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'VersionDocumentation'!$A$1:$E$93</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<sst xmlns="http://schemas.openxmlformats.org/spreadsheetml/2006/main" count="1261" uniqueCount="1040">
  <si>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</si>
  <si>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</si>
  <si>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</si>
  <si>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</si>
  <si>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</si>
  <si>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</si>
  <si>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</si>
  <si>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</si>
  <si>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</si>
  <si>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</si>
  <si>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</si>
  <si>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</si>
  <si>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</si>
  <si>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</si>
  <si>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</si>
  <si>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</si>
  <si>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</si>
  <si>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</si>
  <si>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</si>
  <si>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</si>
  <si>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</si>
  <si>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</si>
  <si>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</si>
  <si>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</si>
  <si>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</si>
  <si>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</si>
  <si>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</si>
  <si>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</si>
  <si>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</si>
  <si>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</si>
  <si>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</si>
  <si>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</si>
  <si>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</si>
  <si>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</si>
  <si>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</si>
  <si>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</si>
  <si>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</si>
  <si>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</si>
  <si>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</si>
  <si>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</si>
  <si>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</si>
  <si>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</si>
  <si>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</si>
  <si>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</si>
  <si>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</si>
  <si>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</si>
  <si>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</si>
  <si>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</si>
  <si>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</si>
  <si>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</si>
  <si>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</si>
  <si>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</si>
  <si>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</si>
  <si>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</si>
  <si>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</si>
  <si>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</si>
  <si>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</si>
  <si>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</si>
  <si>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</si>
  <si>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</si>
  <si>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</si>
  <si>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</si>
  <si>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</si>
  <si>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</si>
  <si>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</si>
  <si>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</si>
  <si>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</si>
  <si>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</si>
  <si>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</si>
  <si>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</si>
  <si>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</si>
  <si>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</si>
  <si>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</si>
  <si>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</si>
  <si>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</si>
  <si>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</si>
  <si>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</si>
  <si>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</si>
  <si>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</si>
  <si>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</si>
  <si>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</si>
  <si>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</si>
  <si>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</si>
  <si>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</si>
  <si>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</si>
  <si>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</si>
  <si>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</si>
  <si>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</si>
  <si>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</si>
  <si>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</si>
  <si>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</si>
  <si>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</si>
  <si>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</si>
  <si>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</si>
  <si>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</si>
  <si>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</si>
  <si>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</si>
  <si>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</si>
  <si>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</si>
  <si>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</si>
  <si>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</si>
  <si>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</si>
  <si>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</si>
  <si>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</si>
  <si>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</si>
  <si>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</si>
  <si>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</si>
  <si>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</si>
  <si>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</si>
  <si>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</si>
  <si>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</si>
  <si>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</si>
  <si>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</si>
  <si>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</si>
  <si>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</si>
  <si>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</si>
  <si>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</si>
  <si>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</si>
  <si>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</si>
  <si>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</si>
  <si>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</si>
  <si>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</si>
  <si>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</si>
  <si>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</si>
  <si>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</si>
  <si>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</si>
  <si>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</si>
  <si>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</si>
  <si>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</si>
  <si>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</si>
  <si>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</si>
  <si>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</si>
  <si>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</si>
  <si>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</si>
  <si>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</si>
  <si>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</si>
  <si>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</si>
  <si>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</si>
  <si>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</si>
  <si>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</si>
  <si>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</si>
  <si>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</si>
  <si>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</si>
  <si>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</si>
  <si>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</si>
  <si>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</si>
  <si>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</si>
  <si>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</si>
  <si>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</si>
  <si>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</si>
  <si>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</si>
  <si>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</si>
  <si>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</si>
  <si>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</si>
  <si>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</si>
  <si>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</si>
  <si>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</si>
  <si>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</si>
  <si>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</si>
  <si>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</si>
  <si>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</si>
  <si>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</si>
  <si>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</si>
  <si>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</si>
  <si>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</si>
  <si>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</si>
  <si>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</si>
  <si>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</si>
  <si>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</si>
  <si>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</si>
  <si>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</si>
  <si>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</si>
  <si>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</si>
  <si>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</si>
  <si>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</si>
  <si>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</si>
  <si>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</si>
  <si>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</si>
  <si>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</si>
  <si>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</si>
  <si>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</si>
  <si>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</si>
  <si>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</si>
  <si>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</si>
  <si>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</si>
  <si>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</si>
  <si>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</si>
  <si>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</si>
  <si>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</si>
  <si>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</si>
  <si>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</si>
  <si>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</si>
  <si>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</si>
  <si>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</si>
  <si>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</si>
  <si>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</si>
  <si>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</si>
  <si>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</si>
  <si>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</si>
  <si>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</si>
  <si>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</si>
  <si>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</si>
  <si>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</si>
  <si>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</si>
  <si>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</si>
  <si>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</si>
  <si>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</si>
  <si>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</si>
  <si>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</si>
  <si>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</si>
  <si>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</si>
  <si>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</si>
  <si>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</si>
  <si>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</si>
  <si>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</si>
  <si>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</si>
  <si>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</si>
  <si>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</si>
  <si>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</si>
  <si>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</si>
  <si>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</si>
  <si>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</si>
  <si>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</si>
  <si>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</si>
  <si>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</si>
  <si>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</si>
  <si>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</si>
  <si>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</si>
  <si>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</si>
  <si>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</si>
  <si>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</si>
  <si>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</si>
  <si>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</si>
  <si>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</si>
  <si>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</si>
  <si>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</si>
  <si>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</si>
  <si>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</si>
  <si>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</si>
  <si>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</si>
  <si>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</si>
  <si>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</si>
  <si>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</si>
  <si>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</si>
  <si>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</si>
  <si>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</si>
  <si>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</si>
  <si>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</si>
  <si>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</si>
  <si>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</si>
  <si>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</si>
  <si>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</si>
  <si>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</si>
  <si>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</si>
  <si>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</si>
  <si>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</si>
  <si>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</si>
  <si>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</si>
  <si>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</si>
  <si>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</si>
  <si>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</si>
  <si>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</si>
  <si>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</si>
  <si>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</si>
  <si>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</si>
  <si>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</si>
  <si>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</si>
  <si>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</si>
  <si>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</si>
  <si>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</si>
  <si>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</si>
  <si>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</si>
  <si>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</si>
  <si>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</si>
  <si>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</si>
  <si>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</si>
  <si>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</si>
  <si>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</si>
  <si>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</si>
  <si>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</si>
  <si>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</si>
  <si>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</si>
  <si>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</si>
  <si>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</si>
  <si>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</si>
  <si>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</si>
  <si>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</si>
  <si>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</si>
  <si>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</si>
  <si>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</si>
  <si>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</si>
  <si>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</si>
  <si>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</si>
  <si>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</si>
  <si>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</si>
  <si>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</si>
  <si>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</si>
  <si>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</si>
  <si>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</si>
  <si>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</si>
  <si>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</si>
  <si>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</si>
  <si>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</si>
  <si>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</si>
  <si>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</si>
  <si>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</si>
  <si>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</si>
  <si>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</si>
  <si>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</si>
  <si>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</si>
  <si>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</si>
  <si>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</si>
  <si>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</si>
  <si>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</si>
  <si>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</si>
  <si>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</si>
  <si>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</si>
  <si>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</si>
  <si>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</si>
  <si>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</si>
  <si>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</si>
  <si>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</si>
  <si>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</si>
  <si>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</si>
  <si>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</si>
  <si>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</si>
  <si>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</si>
  <si>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</si>
  <si>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</si>
  <si>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</si>
  <si>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</si>
  <si>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</si>
  <si>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</si>
  <si>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</si>
  <si>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</si>
  <si>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</si>
  <si>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</si>
  <si>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</si>
  <si>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</si>
  <si>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</si>
  <si>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</si>
  <si>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</si>
  <si>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</si>
  <si>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</si>
  <si>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</si>
  <si>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</si>
  <si>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</si>
  <si>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</si>
  <si>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</si>
  <si>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</si>
  <si>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</si>
  <si>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</si>
  <si>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</si>
  <si>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</si>
  <si>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</si>
  <si>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</si>
  <si>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</si>
  <si>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</si>
  <si>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</si>
  <si>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</si>
  <si>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</si>
  <si>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</si>
  <si>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</si>
  <si>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</si>
  <si>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</si>
  <si>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</si>
  <si>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</si>
  <si>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</si>
  <si>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</si>
  <si>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</si>
  <si>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</si>
  <si>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</si>
  <si>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</si>
  <si>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</si>
  <si>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</si>
  <si>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</si>
  <si>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</si>
  <si>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</si>
  <si>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</si>
  <si>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</si>
  <si>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</si>
  <si>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</si>
  <si>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</si>
  <si>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</si>
  <si>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</si>
  <si>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</si>
  <si>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</si>
  <si>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</si>
  <si>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</si>
  <si>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</si>
  <si>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</si>
  <si>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</si>
  <si>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</si>
  <si>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</si>
  <si>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</si>
  <si>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</si>
  <si>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</si>
  <si>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</si>
  <si>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</si>
  <si>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</si>
  <si>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</si>
  <si>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</si>
  <si>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</si>
  <si>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</si>
  <si>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</si>
  <si>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</si>
  <si>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</si>
  <si>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</si>
  <si>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</si>
  <si>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</si>
  <si>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</si>
  <si>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</si>
  <si>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</si>
  <si>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</si>
  <si>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</si>
  <si>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</si>
  <si>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</si>
  <si>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</si>
  <si>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</si>
  <si>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</si>
  <si>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</si>
  <si>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</si>
  <si>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</si>
  <si>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</si>
  <si>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</si>
  <si>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</si>
  <si>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</si>
  <si>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</si>
  <si>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</si>
  <si>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</si>
  <si>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</si>
  <si>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</si>
  <si>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</si>
  <si>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</si>
  <si>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</si>
  <si>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</si>
  <si>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</si>
  <si>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</si>
  <si>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</si>
  <si>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</si>
  <si>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</si>
  <si>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</si>
  <si>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</si>
  <si>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</si>
  <si>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</si>
  <si>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</si>
  <si>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</si>
  <si>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</si>
  <si>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</si>
  <si>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</si>
  <si>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</si>
  <si>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</si>
  <si>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</si>
  <si>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</si>
  <si>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</si>
  <si>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</si>
  <si>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</si>
  <si>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</si>
  <si>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</si>
  <si>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</si>
  <si>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</si>
  <si>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</si>
  <si>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</si>
  <si>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</si>
  <si>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</si>
  <si>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</si>
  <si>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</si>
  <si>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</si>
  <si>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</si>
  <si>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</si>
  <si>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</si>
  <si>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</si>
  <si>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</si>
  <si>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</si>
  <si>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</si>
  <si>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</si>
  <si>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</si>
  <si>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</si>
  <si>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</si>
  <si>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</si>
  <si>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</si>
  <si>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</si>
  <si>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</si>
  <si>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</si>
  <si>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</si>
  <si>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</si>
  <si>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</si>
  <si>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</si>
  <si>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</si>
  <si>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</si>
  <si>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</si>
  <si>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</si>
  <si>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</si>
  <si>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</si>
  <si>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</si>
  <si>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</si>
  <si>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</si>
  <si>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</si>
  <si>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</si>
  <si>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</si>
  <si>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</si>
  <si>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</si>
  <si>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</si>
  <si>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</si>
  <si>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</si>
  <si>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</si>
  <si>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</si>
  <si>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</si>
  <si>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</si>
  <si>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</si>
  <si>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</si>
  <si>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</si>
  <si>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</si>
  <si>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</si>
  <si>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</si>
  <si>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</si>
  <si>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</si>
  <si>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</si>
  <si>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</si>
  <si>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</si>
  <si>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</si>
  <si>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</si>
  <si>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</si>
  <si>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</si>
  <si>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</si>
  <si>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</si>
  <si>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</si>
  <si>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</si>
  <si>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</si>
  <si>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</si>
  <si>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</si>
  <si>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</si>
  <si>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</si>
  <si>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</si>
  <si>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</si>
  <si>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</si>
  <si>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</si>
  <si>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</si>
  <si>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</si>
  <si>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</si>
  <si>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</si>
  <si>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</si>
  <si>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</si>
  <si>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</si>
  <si>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</si>
  <si>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</si>
  <si>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</si>
  <si>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</si>
  <si>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</si>
  <si>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</si>
  <si>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</si>
  <si>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</si>
  <si>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</si>
  <si>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</si>
  <si>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</si>
  <si>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</si>
  <si>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</si>
  <si>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</si>
  <si>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</si>
  <si>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</si>
  <si>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</si>
  <si>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</si>
  <si>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</si>
  <si>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</si>
  <si>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</si>
  <si>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</si>
  <si>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</si>
  <si>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</si>
  <si>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</si>
  <si>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</si>
  <si>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</si>
  <si>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</si>
  <si>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</si>
  <si>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</si>
  <si>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</si>
  <si>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</si>
  <si>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</si>
  <si>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</si>
  <si>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</si>
  <si>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</si>
  <si>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</si>
  <si>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</si>
  <si>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</si>
  <si>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</si>
  <si>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</si>
  <si>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</si>
  <si>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</si>
  <si>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</si>
  <si>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</si>
  <si>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</si>
  <si>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</si>
  <si>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</si>
  <si>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</si>
  <si>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</si>
  <si>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</si>
  <si>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</si>
  <si>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</si>
  <si>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</si>
  <si>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</si>
  <si>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</si>
  <si>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</si>
  <si>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</si>
  <si>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</si>
  <si>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</si>
  <si>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</si>
  <si>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</si>
  <si>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</si>
  <si>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</si>
  <si>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</si>
  <si>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</si>
  <si>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</si>
  <si>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</si>
  <si>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</si>
  <si>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</si>
  <si>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</si>
  <si>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</si>
  <si>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</si>
  <si>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</si>
  <si>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</si>
  <si>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</si>
  <si>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</si>
  <si>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</si>
  <si>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</si>
  <si>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</si>
  <si>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</si>
  <si>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</si>
  <si>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</si>
  <si>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</si>
  <si>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</si>
  <si>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</si>
  <si>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</si>
  <si>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</si>
  <si>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</si>
  <si>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</si>
  <si>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</si>
  <si>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</si>
  <si>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</si>
  <si>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</si>
  <si>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</si>
  <si>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</si>
  <si>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</si>
  <si>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</si>
  <si>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</si>
  <si>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</si>
  <si>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</si>
  <si>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</si>
  <si>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</si>
  <si>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</si>
  <si>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</si>
  <si>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</si>
  <si>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</si>
  <si>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</si>
  <si>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</si>
  <si>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</si>
  <si>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</si>
  <si>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</si>
  <si>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</si>
  <si>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</si>
  <si>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</si>
  <si>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</si>
  <si>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</si>
  <si>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</si>
  <si>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</si>
  <si>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</si>
  <si>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</si>
  <si>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</si>
  <si>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</si>
  <si>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</si>
  <si>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</si>
  <si>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</si>
  <si>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</si>
  <si>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</si>
  <si>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</si>
  <si>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</si>
  <si>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</si>
  <si>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</si>
  <si>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</si>
  <si>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</si>
  <si>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</si>
  <si>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</si>
  <si>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</si>
  <si>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</si>
  <si>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</si>
  <si>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</si>
  <si>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</si>
  <si>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</si>
  <si>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</si>
  <si>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</si>
  <si>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</si>
  <si>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</si>
  <si>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</si>
  <si>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Click here to proceed to section 10 "Data gaps" &gt;&gt;&gt;</t>
  </si>
  <si>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</si>
  <si>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</si>
  <si>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</si>
  <si>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</si>
  <si>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</si>
  <si>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</si>
  <si>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</si>
  <si>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</si>
  <si>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</si>
  <si>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</si>
  <si>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</si>
  <si>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</si>
  <si>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</si>
  <si>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</si>
  <si>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</si>
  <si>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</si>
  <si>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</si>
  <si>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</si>
  <si>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</si>
  <si>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</si>
  <si>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</si>
  <si>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</si>
  <si>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</si>
  <si>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</si>
  <si>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</si>
  <si>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</si>
  <si>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</si>
  <si>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</si>
  <si>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</si>
  <si>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</si>
  <si>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</si>
  <si>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</si>
  <si>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</si>
  <si>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</si>
  <si>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</si>
  <si>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</si>
  <si>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</si>
  <si>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</si>
  <si>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</si>
  <si>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</si>
  <si>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</si>
  <si>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</si>
  <si>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</si>
  <si>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</si>
  <si>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</si>
  <si>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</si>
  <si>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</si>
  <si>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</si>
  <si>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</si>
  <si>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</si>
  <si>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</si>
  <si>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</si>
  <si>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</si>
  <si>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</si>
  <si>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</si>
  <si>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</si>
  <si>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</si>
  <si>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</si>
  <si>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</si>
  <si>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</si>
  <si>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</si>
  <si>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</si>
  <si>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</si>
  <si>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</si>
  <si>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</si>
  <si>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</si>
  <si>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</si>
  <si>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</si>
  <si>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</si>
  <si>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</si>
  <si>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</si>
  <si>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</si>
  <si>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</si>
  <si>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</si>
  <si>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</si>
  <si>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</si>
  <si>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</si>
  <si>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</si>
  <si>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</si>
  <si>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</si>
  <si>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</si>
  <si>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</si>
  <si>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</si>
  <si>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</si>
  <si>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</si>
  <si>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</si>
  <si>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</si>
  <si>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</si>
  <si>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</si>
  <si>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</si>
  <si>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</si>
  <si>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</si>
  <si>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</si>
  <si>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</si>
  <si>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</si>
  <si>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</si>
  <si>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</si>
  <si>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</si>
  <si>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</si>
  <si>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</si>
  <si>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</si>
  <si>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</si>
  <si>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</si>
  <si>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</si>
  <si>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</si>
  <si>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</si>
  <si>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</si>
  <si>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</si>
  <si>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</si>
  <si>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</si>
  <si>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</si>
  <si>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</si>
  <si>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</si>
  <si>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</si>
  <si>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</si>
  <si>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</si>
  <si>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</si>
  <si>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</si>
  <si>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</si>
  <si>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</si>
  <si>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</si>
  <si>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</si>
  <si>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</si>
  <si>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</si>
  <si>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</si>
  <si>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</si>
  <si>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</si>
  <si>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</si>
  <si>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</si>
  <si>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</si>
  <si>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</si>
  <si>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</si>
  <si>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</si>
  <si>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</si>
  <si>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</si>
  <si>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</si>
  <si>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</si>
  <si>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</si>
  <si>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</si>
  <si>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</si>
  <si>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</si>
  <si>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</si>
  <si>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</si>
  <si>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</si>
  <si>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</si>
  <si>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</si>
  <si>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</si>
  <si>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</si>
  <si>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</si>
  <si>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</si>
  <si>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</si>
  <si>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</si>
  <si>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</si>
  <si>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</si>
  <si>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</si>
  <si>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</si>
  <si>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</si>
  <si>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</si>
  <si>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</si>
  <si>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</si>
  <si>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</si>
  <si>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</si>
  <si>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</si>
  <si>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</si>
  <si>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</si>
  <si>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</si>
  <si>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</si>
  <si>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</si>
  <si>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</si>
  <si>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</si>
  <si>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</si>
  <si>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</si>
  <si>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</si>
  <si>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</si>
  <si>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</si>
  <si>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</si>
  <si>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</si>
  <si>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</si>
  <si>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</si>
  <si>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</si>
  <si>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</si>
  <si>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</si>
  <si>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</si>
  <si>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</si>
  <si>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</si>
  <si>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</si>
  <si>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</si>
  <si>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</si>
  <si>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</si>
  <si>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</si>
  <si>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</si>
  <si>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</si>
  <si>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</si>
  <si>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</si>
  <si>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</si>
  <si>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</si>
  <si>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</si>
  <si>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</si>
  <si>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</si>
  <si>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</si>
  <si>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</si>
  <si>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</si>
  <si>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</si>
  <si>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</si>
  <si>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</si>
  <si>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</si>
  <si>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</si>
  <si>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</si>
  <si>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</si>
  <si>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</si>
  <si>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</si>
  <si>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</si>
  <si>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</si>
  <si>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</si>
  <si>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</si>
  <si>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</si>
  <si>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</si>
  <si>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</si>
  <si>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</si>
  <si>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</si>
  <si>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</si>
  <si>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</si>
  <si>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</si>
  <si>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</si>
  <si>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</si>
  <si>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</si>
  <si>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</si>
  <si>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</si>
  <si>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</si>
  <si>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</si>
  <si>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</si>
  <si>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</si>
  <si>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</si>
  <si>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</si>
  <si>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</si>
  <si>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</si>
  <si>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</si>
  <si>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</si>
  <si>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</si>
  <si>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</si>
  <si>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</si>
  <si>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</si>
  <si>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</si>
  <si>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</si>
  <si>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</si>
  <si>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</si>
  <si>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</si>
  <si>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</si>
  <si>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</si>
  <si>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</si>
  <si>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</si>
  <si>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</si>
  <si>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</si>
  <si>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</si>
  <si>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</si>
  <si>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</si>
  <si>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</si>
  <si>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</si>
  <si>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</si>
  <si>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</si>
  <si>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</si>
  <si>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</si>
  <si>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</si>
  <si>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</si>
  <si>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</si>
  <si>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</si>
  <si>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</si>
  <si>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</si>
  <si>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</si>
  <si>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</si>
  <si>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</si>
  <si>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</si>
  <si>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</si>
  <si>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</si>
  <si>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</si>
  <si>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</si>
  <si>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</si>
  <si>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</si>
  <si>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</si>
  <si>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</si>
  <si>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</si>
  <si>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</si>
  <si>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</si>
  <si>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</si>
  <si>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</si>
  <si>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</si>
  <si>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</si>
  <si>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</si>
  <si>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</si>
  <si>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</si>
  <si>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</si>
  <si>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</si>
  <si>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</si>
  <si>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</si>
  <si>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</si>
  <si>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</si>
  <si>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</si>
  <si>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</si>
  <si>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</si>
  <si>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</si>
  <si>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</si>
  <si>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</si>
  <si>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</si>
  <si>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</si>
  <si>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</si>
  <si>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</si>
  <si>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</si>
  <si>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</si>
  <si>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</si>
  <si>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</si>
  <si>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</si>
  <si>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</si>
  <si>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</si>
  <si>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</si>
  <si>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</si>
  <si>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</si>
  <si>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</si>
  <si>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</si>
  <si>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</si>
  <si>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</si>
  <si>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</si>
  <si>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</si>
  <si>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</si>
  <si>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</si>
  <si>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</si>
  <si>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</si>
  <si>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</si>
  <si>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</si>
  <si>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</si>
  <si>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</si>
  <si>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</si>
  <si>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</si>
  <si>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</si>
  <si>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</si>
  <si>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</si>
  <si>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</si>
  <si>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</si>
  <si>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</si>
  <si>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</si>
  <si>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 xml:space="preserve">                                                                                   The Environment Agency of Iceland                                EU ETS Aviation                                             Suðurlandsbraut 24                                                 108 Reykjavik                                                           Iceland</t>
  </si>
  <si>
    <t>http://www.ust.is/the-environment-agency-of-iceland/eu-ets/aviation/</t>
  </si>
  <si>
    <t>ets-aviation@ust.is</t>
  </si>
  <si>
    <t xml:space="preserve">                                                                      Printing and sending the form </t>
  </si>
  <si>
    <r>
      <rPr>
        <b/>
        <sz val="10"/>
        <rFont val="Arial"/>
        <family val="2"/>
      </rPr>
      <t xml:space="preserve">Printing and sending: </t>
    </r>
    <r>
      <rPr>
        <sz val="10"/>
        <rFont val="Arial"/>
        <family val="0"/>
      </rPr>
      <t xml:space="preserve"> A signed original must be sent to the Environment Agency of Iceland (EAI). To print a complete workbook select ‘entire workbook’ as a print option. A further e-copy should be sent by email to ets-aviation@ust.is</t>
    </r>
  </si>
  <si>
    <r>
      <rPr>
        <b/>
        <sz val="10"/>
        <rFont val="Arial"/>
        <family val="2"/>
      </rPr>
      <t>Saving:</t>
    </r>
    <r>
      <rPr>
        <sz val="10"/>
        <rFont val="Arial"/>
        <family val="0"/>
      </rPr>
      <t xml:space="preserve"> Operators should use their Unique identifier as stated in the Commission's list of aircraft operators with the plan type, version and date when submitting reports to the EAI:</t>
    </r>
  </si>
  <si>
    <t>E.g. EUAETS XXX AEMP V01 220912</t>
  </si>
  <si>
    <t>Unique identifier, plan type, version, DDMMYY</t>
  </si>
  <si>
    <r>
      <rPr>
        <b/>
        <sz val="10"/>
        <rFont val="Arial"/>
        <family val="2"/>
      </rPr>
      <t>Protection:</t>
    </r>
    <r>
      <rPr>
        <sz val="10"/>
        <rFont val="Arial"/>
        <family val="2"/>
      </rPr>
      <t xml:space="preserve"> The EAI recommends that you save the file as ‘read-only’ and record the password somewhere safe. The EAI must be able to open the plan to view it.  </t>
    </r>
  </si>
</sst>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quot;Ja&quot;;&quot;Ja&quot;;&quot;Nein&quot;"/>
    <numFmt numFmtId="187" formatCode="&quot;Wahr&quot;;&quot;Wahr&quot;;&quot;Falsch&quot;"/>
    <numFmt numFmtId="188" formatCode="&quot;Ein&quot;;&quot;Ein&quot;;&quot;Aus&quot;"/>
  </numFmts>
  <fonts count="7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lightUp">
        <bgColor indexed="9"/>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top style="medium"/>
      <bottom/>
    </border>
    <border>
      <left style="thin"/>
      <right/>
      <top style="thin"/>
      <bottom style="medium"/>
    </border>
    <border>
      <left style="thin"/>
      <right style="thin"/>
      <top style="medium"/>
      <bottom/>
    </border>
    <border>
      <left>
        <color indexed="63"/>
      </left>
      <right style="medium"/>
      <top>
        <color indexed="63"/>
      </top>
      <bottom>
        <color indexed="63"/>
      </bottom>
    </border>
    <border>
      <left style="thin"/>
      <right/>
      <top style="medium"/>
      <bottom style="thin"/>
    </border>
    <border>
      <left/>
      <right style="thin"/>
      <top style="medium"/>
      <bottom style="thin"/>
    </border>
    <border>
      <left/>
      <right style="thin"/>
      <top style="thin"/>
      <bottom style="mediu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5" fillId="4" borderId="0" applyNumberFormat="0" applyBorder="0" applyAlignment="0" applyProtection="0"/>
    <xf numFmtId="0" fontId="6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25" fillId="0" borderId="0" applyNumberFormat="0" applyFill="0" applyBorder="0" applyAlignment="0" applyProtection="0"/>
    <xf numFmtId="0" fontId="76" fillId="33" borderId="15" applyNumberFormat="0" applyAlignment="0" applyProtection="0"/>
  </cellStyleXfs>
  <cellXfs count="766">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5" fillId="30" borderId="24" xfId="0" applyFont="1" applyFill="1" applyBorder="1" applyAlignment="1" applyProtection="1">
      <alignment horizontal="center" vertical="center"/>
      <protection locked="0"/>
    </xf>
    <xf numFmtId="0" fontId="5" fillId="30" borderId="25" xfId="0" applyFont="1" applyFill="1" applyBorder="1" applyAlignment="1" applyProtection="1">
      <alignment horizontal="center" vertical="center"/>
      <protection locked="0"/>
    </xf>
    <xf numFmtId="0" fontId="5" fillId="30" borderId="26" xfId="0" applyFont="1" applyFill="1" applyBorder="1" applyAlignment="1" applyProtection="1">
      <alignment horizontal="center" vertical="center"/>
      <protection locked="0"/>
    </xf>
    <xf numFmtId="0" fontId="5" fillId="30" borderId="27" xfId="0" applyFont="1" applyFill="1" applyBorder="1" applyAlignment="1" applyProtection="1">
      <alignment horizontal="center" vertical="center"/>
      <protection locked="0"/>
    </xf>
    <xf numFmtId="9" fontId="5" fillId="30" borderId="28" xfId="0" applyNumberFormat="1" applyFont="1" applyFill="1" applyBorder="1" applyAlignment="1" applyProtection="1">
      <alignment horizontal="center" vertical="center"/>
      <protection locked="0"/>
    </xf>
    <xf numFmtId="0" fontId="24" fillId="0" borderId="17" xfId="70" applyFont="1" applyBorder="1" applyProtection="1">
      <alignment/>
      <protection/>
    </xf>
    <xf numFmtId="0" fontId="0" fillId="0" borderId="0" xfId="69" applyProtection="1">
      <alignment/>
      <protection/>
    </xf>
    <xf numFmtId="0" fontId="57"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9" xfId="0" applyFont="1" applyFill="1" applyBorder="1" applyAlignment="1" applyProtection="1">
      <alignment horizontal="lef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3" fillId="4" borderId="32"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35"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6" xfId="69" applyFont="1" applyFill="1" applyBorder="1" applyAlignment="1" applyProtection="1">
      <alignment horizontal="center" vertical="top" wrapText="1"/>
      <protection/>
    </xf>
    <xf numFmtId="0" fontId="6" fillId="34" borderId="36" xfId="69" applyFont="1" applyFill="1" applyBorder="1" applyAlignment="1" applyProtection="1">
      <alignment horizontal="left" vertical="top" wrapText="1"/>
      <protection/>
    </xf>
    <xf numFmtId="0" fontId="5" fillId="30" borderId="36"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9"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60"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1" fillId="34" borderId="0" xfId="0" applyFont="1" applyFill="1" applyAlignment="1" applyProtection="1">
      <alignment/>
      <protection/>
    </xf>
    <xf numFmtId="0" fontId="51"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50" fillId="34" borderId="0" xfId="60" applyFont="1" applyFill="1" applyAlignment="1" applyProtection="1">
      <alignment/>
      <protection/>
    </xf>
    <xf numFmtId="0" fontId="51"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7"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2"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6" xfId="0" applyNumberFormat="1" applyBorder="1" applyAlignment="1" applyProtection="1">
      <alignment horizontal="left"/>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6" xfId="0" applyFill="1" applyBorder="1" applyAlignment="1" applyProtection="1">
      <alignment/>
      <protection/>
    </xf>
    <xf numFmtId="0" fontId="0" fillId="26" borderId="39"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40" xfId="0" applyFont="1" applyFill="1" applyBorder="1" applyAlignment="1" applyProtection="1">
      <alignment/>
      <protection/>
    </xf>
    <xf numFmtId="0" fontId="5" fillId="37" borderId="41"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5"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80" fontId="5" fillId="38" borderId="27" xfId="67"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80" fontId="5" fillId="38" borderId="24" xfId="67"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80" fontId="5" fillId="38" borderId="25" xfId="67"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80" fontId="5" fillId="38" borderId="26" xfId="67"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81" fontId="3" fillId="38" borderId="27" xfId="0" applyNumberFormat="1" applyFont="1" applyFill="1" applyBorder="1" applyAlignment="1" applyProtection="1">
      <alignment horizontal="right" vertical="top" indent="1"/>
      <protection/>
    </xf>
    <xf numFmtId="180" fontId="3" fillId="38" borderId="27" xfId="67"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60" applyFont="1" applyFill="1" applyBorder="1" applyAlignment="1" applyProtection="1">
      <alignment horizontal="left"/>
      <protection/>
    </xf>
    <xf numFmtId="0" fontId="7" fillId="0" borderId="28" xfId="60" applyFont="1" applyFill="1" applyBorder="1" applyAlignment="1" applyProtection="1">
      <alignment/>
      <protection/>
    </xf>
    <xf numFmtId="0" fontId="7" fillId="0" borderId="39" xfId="60" applyFont="1" applyFill="1" applyBorder="1" applyAlignment="1" applyProtection="1">
      <alignment horizontal="right" indent="1"/>
      <protection/>
    </xf>
    <xf numFmtId="181" fontId="0" fillId="38" borderId="24" xfId="0" applyNumberFormat="1" applyFont="1" applyFill="1" applyBorder="1" applyAlignment="1" applyProtection="1">
      <alignment horizontal="right" vertical="top" indent="1"/>
      <protection/>
    </xf>
    <xf numFmtId="180"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39" xfId="0" applyFont="1" applyFill="1" applyBorder="1" applyAlignment="1" applyProtection="1">
      <alignment horizontal="right" indent="1"/>
      <protection/>
    </xf>
    <xf numFmtId="180" fontId="0" fillId="38" borderId="24" xfId="67"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81" fontId="0" fillId="0" borderId="0" xfId="0" applyNumberFormat="1" applyFont="1" applyFill="1" applyAlignment="1" applyProtection="1">
      <alignment horizontal="right" vertical="top" indent="1"/>
      <protection/>
    </xf>
    <xf numFmtId="180" fontId="0" fillId="0" borderId="0" xfId="67"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42" xfId="0" applyBorder="1" applyAlignment="1" applyProtection="1">
      <alignment/>
      <protection/>
    </xf>
    <xf numFmtId="0" fontId="0" fillId="29" borderId="43" xfId="0" applyFill="1" applyBorder="1" applyAlignment="1" applyProtection="1">
      <alignment/>
      <protection/>
    </xf>
    <xf numFmtId="0" fontId="0" fillId="0" borderId="44" xfId="0" applyBorder="1" applyAlignment="1" applyProtection="1">
      <alignment/>
      <protection/>
    </xf>
    <xf numFmtId="14" fontId="0" fillId="18" borderId="45" xfId="0" applyNumberFormat="1" applyFill="1" applyBorder="1" applyAlignment="1" applyProtection="1">
      <alignment horizontal="lef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8" xfId="0" applyFill="1" applyBorder="1" applyAlignment="1" applyProtection="1">
      <alignment/>
      <protection/>
    </xf>
    <xf numFmtId="0" fontId="0" fillId="0" borderId="49" xfId="0" applyBorder="1" applyAlignment="1" applyProtection="1">
      <alignment/>
      <protection/>
    </xf>
    <xf numFmtId="0" fontId="0" fillId="8" borderId="50" xfId="0" applyFill="1" applyBorder="1" applyAlignment="1" applyProtection="1">
      <alignment/>
      <protection/>
    </xf>
    <xf numFmtId="0" fontId="0" fillId="0" borderId="51" xfId="0" applyBorder="1" applyAlignment="1" applyProtection="1">
      <alignment/>
      <protection/>
    </xf>
    <xf numFmtId="0" fontId="0" fillId="26" borderId="52" xfId="0" applyFill="1" applyBorder="1" applyAlignment="1" applyProtection="1">
      <alignment/>
      <protection/>
    </xf>
    <xf numFmtId="0" fontId="3" fillId="0" borderId="0" xfId="0" applyFont="1" applyBorder="1" applyAlignment="1" applyProtection="1">
      <alignment/>
      <protection/>
    </xf>
    <xf numFmtId="14" fontId="0" fillId="18" borderId="4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61" fillId="34" borderId="0" xfId="0" applyFont="1" applyFill="1" applyAlignment="1" applyProtection="1">
      <alignment horizontal="left" vertical="top"/>
      <protection/>
    </xf>
    <xf numFmtId="0" fontId="3" fillId="38" borderId="38" xfId="0" applyFont="1" applyFill="1" applyBorder="1" applyAlignment="1" applyProtection="1">
      <alignment horizontal="left" vertical="center"/>
      <protection/>
    </xf>
    <xf numFmtId="0" fontId="0" fillId="39"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8" fillId="34" borderId="0" xfId="69"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55"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8"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3"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61" fillId="34" borderId="17" xfId="0" applyFont="1" applyFill="1" applyBorder="1" applyAlignment="1" applyProtection="1">
      <alignment horizontal="left" vertical="top" wrapText="1"/>
      <protection/>
    </xf>
    <xf numFmtId="0" fontId="51"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6" xfId="0" applyFont="1" applyFill="1" applyBorder="1" applyAlignment="1" applyProtection="1">
      <alignment horizontal="left" vertical="top" wrapText="1"/>
      <protection/>
    </xf>
    <xf numFmtId="0" fontId="6" fillId="0" borderId="4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6"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24" fillId="0" borderId="17" xfId="70"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9"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9"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60"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5" fillId="34" borderId="0" xfId="0" applyFont="1" applyFill="1" applyAlignment="1" applyProtection="1">
      <alignment horizontal="left" vertical="top" wrapText="1"/>
      <protection/>
    </xf>
    <xf numFmtId="0" fontId="34" fillId="0" borderId="36" xfId="0" applyFont="1" applyFill="1" applyBorder="1" applyAlignment="1" applyProtection="1">
      <alignment horizontal="left" vertical="top" wrapText="1"/>
      <protection/>
    </xf>
    <xf numFmtId="0" fontId="6" fillId="0" borderId="36" xfId="0" applyNumberFormat="1" applyFont="1" applyBorder="1" applyAlignment="1" applyProtection="1">
      <alignment horizontal="left" vertical="top" wrapText="1"/>
      <protection/>
    </xf>
    <xf numFmtId="0" fontId="6" fillId="0" borderId="54" xfId="0" applyFont="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6" fillId="0" borderId="26"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27"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9" applyBorder="1" applyProtection="1">
      <alignment/>
      <protection/>
    </xf>
    <xf numFmtId="0" fontId="77" fillId="38" borderId="0" xfId="0" applyFont="1" applyFill="1" applyAlignment="1">
      <alignment vertical="center"/>
    </xf>
    <xf numFmtId="0" fontId="58"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77" fillId="38" borderId="0" xfId="0" applyFont="1" applyFill="1" applyAlignment="1">
      <alignment horizontal="left" vertical="center"/>
    </xf>
    <xf numFmtId="0" fontId="0" fillId="4" borderId="0" xfId="0" applyFont="1" applyFill="1" applyAlignment="1" applyProtection="1">
      <alignment horizontal="left"/>
      <protection/>
    </xf>
    <xf numFmtId="0" fontId="66" fillId="36" borderId="0" xfId="0" applyNumberFormat="1" applyFont="1" applyFill="1" applyAlignment="1" applyProtection="1">
      <alignment horizontal="left" vertical="center" wrapText="1"/>
      <protection/>
    </xf>
    <xf numFmtId="0" fontId="51" fillId="34" borderId="0" xfId="0" applyFont="1" applyFill="1" applyBorder="1" applyAlignment="1" applyProtection="1">
      <alignment horizontal="left" vertical="top"/>
      <protection/>
    </xf>
    <xf numFmtId="0" fontId="51" fillId="34" borderId="0" xfId="0" applyFont="1" applyFill="1" applyAlignment="1" applyProtection="1">
      <alignment horizontal="left" vertical="top"/>
      <protection/>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7" fillId="26" borderId="0" xfId="60" applyFill="1" applyAlignment="1" applyProtection="1">
      <alignment/>
      <protection/>
    </xf>
    <xf numFmtId="0" fontId="3" fillId="26" borderId="0" xfId="0" applyFont="1" applyFill="1" applyAlignment="1" applyProtection="1">
      <alignment/>
      <protection/>
    </xf>
    <xf numFmtId="0" fontId="0" fillId="26" borderId="0" xfId="0" applyFont="1" applyFill="1" applyAlignment="1" applyProtection="1">
      <alignment wrapText="1"/>
      <protection/>
    </xf>
    <xf numFmtId="0" fontId="0" fillId="26" borderId="0" xfId="0" applyFill="1" applyAlignment="1" applyProtection="1">
      <alignment wrapText="1"/>
      <protection/>
    </xf>
    <xf numFmtId="0" fontId="0" fillId="26" borderId="0" xfId="0" applyFill="1" applyBorder="1" applyAlignment="1" applyProtection="1">
      <alignment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33" xfId="0" applyBorder="1" applyAlignment="1" applyProtection="1">
      <alignment vertical="top" wrapText="1"/>
      <protection/>
    </xf>
    <xf numFmtId="0" fontId="0" fillId="0" borderId="36" xfId="0" applyBorder="1" applyAlignment="1" applyProtection="1">
      <alignment vertical="top" wrapText="1"/>
      <protection/>
    </xf>
    <xf numFmtId="0" fontId="0" fillId="0" borderId="54"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34" borderId="0" xfId="0" applyFill="1" applyAlignment="1" applyProtection="1">
      <alignment vertical="top" wrapText="1"/>
      <protection/>
    </xf>
    <xf numFmtId="0" fontId="0" fillId="26" borderId="0" xfId="0" applyFont="1" applyFill="1" applyAlignment="1" applyProtection="1">
      <alignment wrapText="1"/>
      <protection/>
    </xf>
    <xf numFmtId="0" fontId="0" fillId="0" borderId="0" xfId="0" applyAlignment="1">
      <alignment wrapText="1"/>
    </xf>
    <xf numFmtId="0" fontId="0" fillId="34" borderId="0" xfId="0" applyFont="1" applyFill="1" applyAlignment="1" applyProtection="1">
      <alignment horizontal="justify" vertical="top" wrapText="1"/>
      <protection/>
    </xf>
    <xf numFmtId="0" fontId="66" fillId="36" borderId="0" xfId="0" applyNumberFormat="1" applyFont="1" applyFill="1" applyAlignment="1" applyProtection="1">
      <alignment horizontal="left" vertical="center" wrapText="1"/>
      <protection/>
    </xf>
    <xf numFmtId="0" fontId="0" fillId="40"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0" fontId="51" fillId="34" borderId="0" xfId="0" applyFont="1" applyFill="1" applyBorder="1" applyAlignment="1" applyProtection="1">
      <alignment horizontal="justify" vertical="top" wrapText="1"/>
      <protection/>
    </xf>
    <xf numFmtId="0" fontId="51" fillId="34" borderId="0" xfId="0" applyFont="1" applyFill="1" applyAlignment="1" applyProtection="1">
      <alignment horizontal="justify" vertical="top" wrapText="1"/>
      <protection/>
    </xf>
    <xf numFmtId="181" fontId="0" fillId="30"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81"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61" fillId="34" borderId="17" xfId="0" applyFont="1" applyFill="1" applyBorder="1" applyAlignment="1" applyProtection="1">
      <alignment vertical="top" wrapText="1"/>
      <protection/>
    </xf>
    <xf numFmtId="0" fontId="33" fillId="34" borderId="0" xfId="60"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7" fillId="34" borderId="0" xfId="60" applyFill="1" applyAlignment="1" applyProtection="1">
      <alignment/>
      <protection/>
    </xf>
    <xf numFmtId="0" fontId="51" fillId="34" borderId="0" xfId="0" applyFont="1" applyFill="1" applyAlignment="1" applyProtection="1">
      <alignment/>
      <protection/>
    </xf>
    <xf numFmtId="0" fontId="50" fillId="34" borderId="0" xfId="60" applyFont="1" applyFill="1" applyAlignment="1" applyProtection="1">
      <alignment/>
      <protection/>
    </xf>
    <xf numFmtId="0" fontId="7" fillId="34" borderId="0" xfId="60" applyFill="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3" fillId="34" borderId="0" xfId="0" applyFont="1" applyFill="1" applyAlignment="1" applyProtection="1">
      <alignment vertical="top" wrapText="1"/>
      <protection/>
    </xf>
    <xf numFmtId="0" fontId="39"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5" fillId="30" borderId="36" xfId="69" applyNumberFormat="1" applyFont="1" applyFill="1" applyBorder="1" applyAlignment="1" applyProtection="1">
      <alignment vertical="top" wrapText="1"/>
      <protection locked="0"/>
    </xf>
    <xf numFmtId="0" fontId="5" fillId="30" borderId="28" xfId="69" applyNumberFormat="1" applyFont="1" applyFill="1" applyBorder="1" applyAlignment="1" applyProtection="1">
      <alignment vertical="top" wrapText="1"/>
      <protection locked="0"/>
    </xf>
    <xf numFmtId="0" fontId="5" fillId="30" borderId="39" xfId="69" applyNumberFormat="1" applyFont="1" applyFill="1" applyBorder="1" applyAlignment="1" applyProtection="1">
      <alignment vertical="top" wrapText="1"/>
      <protection locked="0"/>
    </xf>
    <xf numFmtId="0" fontId="6" fillId="34" borderId="36" xfId="69" applyFont="1" applyFill="1" applyBorder="1" applyAlignment="1" applyProtection="1">
      <alignment horizontal="left" vertical="top" wrapText="1"/>
      <protection/>
    </xf>
    <xf numFmtId="0" fontId="3" fillId="34" borderId="28" xfId="69" applyFont="1" applyFill="1" applyBorder="1" applyAlignment="1" applyProtection="1">
      <alignment horizontal="left" vertical="top" wrapText="1"/>
      <protection/>
    </xf>
    <xf numFmtId="0" fontId="0" fillId="34" borderId="28" xfId="69" applyFont="1" applyFill="1" applyBorder="1" applyAlignment="1" applyProtection="1">
      <alignment horizontal="left" vertical="top" wrapText="1"/>
      <protection/>
    </xf>
    <xf numFmtId="0" fontId="0" fillId="34" borderId="39"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7" fillId="0" borderId="36" xfId="60" applyBorder="1" applyAlignment="1" applyProtection="1">
      <alignment horizontal="center"/>
      <protection/>
    </xf>
    <xf numFmtId="0" fontId="7" fillId="0" borderId="28" xfId="60" applyBorder="1" applyAlignment="1" applyProtection="1">
      <alignment horizontal="center"/>
      <protection/>
    </xf>
    <xf numFmtId="0" fontId="7" fillId="0" borderId="39" xfId="60" applyBorder="1" applyAlignment="1" applyProtection="1">
      <alignment horizontal="center"/>
      <protection/>
    </xf>
    <xf numFmtId="0" fontId="58"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5" fillId="30" borderId="36"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9" xfId="0" applyNumberFormat="1" applyFont="1" applyFill="1" applyBorder="1" applyAlignment="1" applyProtection="1">
      <alignment horizontal="left" vertical="top"/>
      <protection locked="0"/>
    </xf>
    <xf numFmtId="0" fontId="7" fillId="0" borderId="0" xfId="60" applyFill="1" applyAlignment="1" applyProtection="1">
      <alignment vertical="top"/>
      <protection/>
    </xf>
    <xf numFmtId="0" fontId="7" fillId="0" borderId="0" xfId="60" applyAlignment="1" applyProtection="1">
      <alignment vertical="top"/>
      <protection/>
    </xf>
    <xf numFmtId="0" fontId="9"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wrapText="1"/>
      <protection/>
    </xf>
    <xf numFmtId="0" fontId="3" fillId="34" borderId="0" xfId="0" applyFont="1" applyFill="1" applyAlignment="1" applyProtection="1">
      <alignment vertical="top"/>
      <protection/>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60" fillId="34" borderId="0" xfId="0" applyFont="1" applyFill="1" applyAlignment="1" applyProtection="1">
      <alignment wrapText="1"/>
      <protection/>
    </xf>
    <xf numFmtId="0" fontId="51" fillId="34" borderId="0" xfId="0" applyFont="1" applyFill="1" applyAlignment="1" applyProtection="1">
      <alignment wrapText="1"/>
      <protection/>
    </xf>
    <xf numFmtId="0" fontId="0" fillId="0" borderId="0" xfId="0" applyAlignment="1" applyProtection="1">
      <alignment horizontal="left" vertical="top" wrapText="1"/>
      <protection/>
    </xf>
    <xf numFmtId="0" fontId="41" fillId="34" borderId="0" xfId="0" applyFont="1" applyFill="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5" fillId="30" borderId="36"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6" xfId="0" applyNumberFormat="1" applyFont="1" applyFill="1" applyBorder="1" applyAlignment="1" applyProtection="1" quotePrefix="1">
      <alignment horizontal="left" vertical="top" wrapText="1"/>
      <protection locked="0"/>
    </xf>
    <xf numFmtId="0" fontId="62" fillId="30" borderId="36"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4" fillId="34" borderId="0" xfId="0" applyFont="1" applyFill="1" applyAlignment="1" applyProtection="1">
      <alignment horizontal="left" vertical="top" wrapText="1"/>
      <protection/>
    </xf>
    <xf numFmtId="0" fontId="50" fillId="0" borderId="0" xfId="60" applyFont="1" applyFill="1" applyAlignment="1" applyProtection="1">
      <alignment vertical="top"/>
      <protection/>
    </xf>
    <xf numFmtId="0" fontId="50" fillId="0" borderId="0" xfId="60" applyFont="1" applyAlignment="1" applyProtection="1">
      <alignment vertical="top"/>
      <protection/>
    </xf>
    <xf numFmtId="0" fontId="7" fillId="0" borderId="0" xfId="60"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9" fillId="34" borderId="19"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6" xfId="0" applyFont="1" applyFill="1" applyBorder="1" applyAlignment="1" applyProtection="1">
      <alignment vertical="top" wrapText="1"/>
      <protection/>
    </xf>
    <xf numFmtId="0" fontId="5" fillId="0" borderId="39" xfId="0" applyFont="1" applyFill="1" applyBorder="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0" borderId="24"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14" fontId="5" fillId="30" borderId="36" xfId="0" applyNumberFormat="1" applyFont="1" applyFill="1" applyBorder="1" applyAlignment="1" applyProtection="1">
      <alignment vertical="top"/>
      <protection locked="0"/>
    </xf>
    <xf numFmtId="0" fontId="0" fillId="0" borderId="39" xfId="0" applyBorder="1" applyAlignment="1" applyProtection="1">
      <alignment/>
      <protection locked="0"/>
    </xf>
    <xf numFmtId="0" fontId="6" fillId="0" borderId="36" xfId="0" applyFont="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51"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39" fillId="38" borderId="36" xfId="0" applyFont="1" applyFill="1" applyBorder="1" applyAlignment="1" applyProtection="1">
      <alignment horizontal="left" vertical="top"/>
      <protection/>
    </xf>
    <xf numFmtId="0" fontId="39"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9" xfId="0" applyFill="1" applyBorder="1" applyAlignment="1" applyProtection="1">
      <alignment vertical="top"/>
      <protection/>
    </xf>
    <xf numFmtId="0" fontId="50" fillId="0" borderId="0" xfId="60"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0" borderId="36" xfId="0" applyFont="1" applyFill="1" applyBorder="1" applyAlignment="1" applyProtection="1">
      <alignment vertical="top" wrapText="1"/>
      <protection locked="0"/>
    </xf>
    <xf numFmtId="0" fontId="0" fillId="30" borderId="28" xfId="0" applyFont="1" applyFill="1" applyBorder="1" applyAlignment="1" applyProtection="1">
      <alignment wrapText="1"/>
      <protection locked="0"/>
    </xf>
    <xf numFmtId="0" fontId="0" fillId="30" borderId="39" xfId="0" applyFont="1" applyFill="1" applyBorder="1" applyAlignment="1" applyProtection="1">
      <alignment wrapText="1"/>
      <protection locked="0"/>
    </xf>
    <xf numFmtId="0" fontId="0" fillId="0" borderId="0" xfId="0" applyFont="1" applyAlignment="1" applyProtection="1">
      <alignment vertical="top" wrapText="1"/>
      <protection/>
    </xf>
    <xf numFmtId="0" fontId="0" fillId="31" borderId="36" xfId="0" applyFill="1" applyBorder="1" applyAlignment="1" applyProtection="1">
      <alignment horizontal="center" vertical="top" wrapText="1"/>
      <protection locked="0"/>
    </xf>
    <xf numFmtId="0" fontId="0" fillId="31" borderId="39" xfId="0" applyFill="1" applyBorder="1" applyAlignment="1" applyProtection="1">
      <alignment horizontal="center" vertical="top" wrapText="1"/>
      <protection locked="0"/>
    </xf>
    <xf numFmtId="0" fontId="50" fillId="0" borderId="0" xfId="60" applyFont="1" applyAlignment="1" applyProtection="1">
      <alignment vertical="center" wrapText="1"/>
      <protection/>
    </xf>
    <xf numFmtId="0" fontId="50" fillId="0" borderId="0" xfId="60" applyFont="1" applyAlignment="1" applyProtection="1">
      <alignment wrapText="1"/>
      <protection/>
    </xf>
    <xf numFmtId="181" fontId="6" fillId="30" borderId="36" xfId="0" applyNumberFormat="1" applyFont="1" applyFill="1" applyBorder="1" applyAlignment="1" applyProtection="1">
      <alignment vertical="top"/>
      <protection locked="0"/>
    </xf>
    <xf numFmtId="181" fontId="6" fillId="30" borderId="39" xfId="0" applyNumberFormat="1" applyFont="1" applyFill="1" applyBorder="1" applyAlignment="1" applyProtection="1">
      <alignment vertical="top"/>
      <protection locked="0"/>
    </xf>
    <xf numFmtId="0" fontId="55"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51" fillId="0" borderId="0" xfId="60" applyFont="1" applyAlignment="1" applyProtection="1">
      <alignment vertical="top" wrapText="1"/>
      <protection/>
    </xf>
    <xf numFmtId="0" fontId="0" fillId="0" borderId="0" xfId="0" applyBorder="1" applyAlignment="1">
      <alignment horizontal="left" vertical="top" wrapText="1"/>
    </xf>
    <xf numFmtId="0" fontId="63" fillId="34" borderId="0"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0" borderId="22" xfId="0" applyBorder="1" applyAlignment="1">
      <alignment horizontal="left" vertical="top" wrapText="1"/>
    </xf>
    <xf numFmtId="0" fontId="34" fillId="0" borderId="36" xfId="0" applyFont="1" applyFill="1" applyBorder="1" applyAlignment="1" applyProtection="1">
      <alignment vertical="top" wrapText="1"/>
      <protection/>
    </xf>
    <xf numFmtId="0" fontId="34" fillId="0" borderId="39" xfId="0" applyFont="1" applyFill="1" applyBorder="1" applyAlignment="1" applyProtection="1">
      <alignment vertical="top" wrapText="1"/>
      <protection/>
    </xf>
    <xf numFmtId="0" fontId="6" fillId="0" borderId="36"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9" xfId="0" applyNumberFormat="1" applyFont="1" applyBorder="1" applyAlignment="1" applyProtection="1">
      <alignment horizontal="center" vertical="center"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5" fillId="30" borderId="24"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39" xfId="0" applyFont="1" applyFill="1" applyBorder="1" applyAlignment="1" applyProtection="1">
      <alignment horizontal="center" vertical="top" wrapText="1"/>
      <protection locked="0"/>
    </xf>
    <xf numFmtId="0" fontId="6" fillId="0" borderId="36"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5" fillId="30" borderId="28" xfId="0" applyFont="1" applyFill="1" applyBorder="1" applyAlignment="1" applyProtection="1">
      <alignment vertical="top" wrapText="1"/>
      <protection locked="0"/>
    </xf>
    <xf numFmtId="0" fontId="5" fillId="30" borderId="39" xfId="0" applyFont="1" applyFill="1" applyBorder="1" applyAlignment="1" applyProtection="1">
      <alignment vertical="top" wrapText="1"/>
      <protection locked="0"/>
    </xf>
    <xf numFmtId="0" fontId="5" fillId="30" borderId="36" xfId="0" applyFont="1" applyFill="1" applyBorder="1" applyAlignment="1" applyProtection="1">
      <alignment horizontal="left" vertical="center" wrapText="1"/>
      <protection locked="0"/>
    </xf>
    <xf numFmtId="0" fontId="5" fillId="30" borderId="28" xfId="0" applyFont="1" applyFill="1" applyBorder="1" applyAlignment="1" applyProtection="1">
      <alignment horizontal="left" vertical="center" wrapText="1"/>
      <protection locked="0"/>
    </xf>
    <xf numFmtId="0" fontId="5" fillId="30" borderId="39" xfId="0" applyFont="1" applyFill="1" applyBorder="1" applyAlignment="1" applyProtection="1">
      <alignment horizontal="left" vertical="center" wrapText="1"/>
      <protection locked="0"/>
    </xf>
    <xf numFmtId="0" fontId="0" fillId="0" borderId="28" xfId="0"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5" fillId="30" borderId="36" xfId="0" applyFont="1" applyFill="1" applyBorder="1" applyAlignment="1" applyProtection="1">
      <alignment horizontal="left" wrapText="1"/>
      <protection locked="0"/>
    </xf>
    <xf numFmtId="0" fontId="5" fillId="30" borderId="28" xfId="0" applyFont="1" applyFill="1" applyBorder="1" applyAlignment="1" applyProtection="1">
      <alignment horizontal="left" wrapText="1"/>
      <protection locked="0"/>
    </xf>
    <xf numFmtId="0" fontId="5" fillId="30" borderId="39" xfId="0" applyFont="1" applyFill="1" applyBorder="1" applyAlignment="1" applyProtection="1">
      <alignment horizontal="left" wrapText="1"/>
      <protection locked="0"/>
    </xf>
    <xf numFmtId="0" fontId="6" fillId="0" borderId="28" xfId="0" applyFont="1" applyBorder="1" applyAlignment="1" applyProtection="1">
      <alignment horizontal="center" vertical="top" wrapText="1"/>
      <protection/>
    </xf>
    <xf numFmtId="181" fontId="5" fillId="30" borderId="57" xfId="0" applyNumberFormat="1" applyFont="1" applyFill="1" applyBorder="1" applyAlignment="1" applyProtection="1">
      <alignment horizontal="right" vertical="center" indent="1"/>
      <protection locked="0"/>
    </xf>
    <xf numFmtId="181" fontId="5" fillId="30" borderId="58" xfId="0" applyNumberFormat="1" applyFont="1" applyFill="1" applyBorder="1" applyAlignment="1" applyProtection="1">
      <alignment horizontal="right" vertical="center" indent="1"/>
      <protection locked="0"/>
    </xf>
    <xf numFmtId="181" fontId="5" fillId="30" borderId="36" xfId="0" applyNumberFormat="1" applyFont="1" applyFill="1" applyBorder="1" applyAlignment="1" applyProtection="1">
      <alignment horizontal="right" vertical="center" indent="1"/>
      <protection locked="0"/>
    </xf>
    <xf numFmtId="181" fontId="5" fillId="30" borderId="39" xfId="0" applyNumberFormat="1" applyFont="1" applyFill="1" applyBorder="1" applyAlignment="1" applyProtection="1">
      <alignment horizontal="right" vertical="center" indent="1"/>
      <protection locked="0"/>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protection locked="0"/>
    </xf>
    <xf numFmtId="0" fontId="34" fillId="0" borderId="36"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181" fontId="5" fillId="30" borderId="18" xfId="0" applyNumberFormat="1" applyFont="1" applyFill="1" applyBorder="1" applyAlignment="1" applyProtection="1">
      <alignment horizontal="right" vertical="center" indent="1"/>
      <protection locked="0"/>
    </xf>
    <xf numFmtId="181" fontId="5" fillId="30" borderId="16" xfId="0" applyNumberFormat="1" applyFont="1" applyFill="1" applyBorder="1" applyAlignment="1" applyProtection="1">
      <alignment horizontal="right" vertical="center" indent="1"/>
      <protection locked="0"/>
    </xf>
    <xf numFmtId="0" fontId="6" fillId="0" borderId="24" xfId="0" applyFont="1" applyBorder="1" applyAlignment="1" applyProtection="1">
      <alignment horizontal="center" vertical="center" wrapText="1"/>
      <protection/>
    </xf>
    <xf numFmtId="2" fontId="6" fillId="0" borderId="24"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top" wrapText="1"/>
      <protection/>
    </xf>
    <xf numFmtId="181" fontId="5" fillId="30" borderId="54" xfId="0" applyNumberFormat="1" applyFont="1" applyFill="1" applyBorder="1" applyAlignment="1" applyProtection="1">
      <alignment horizontal="right" vertical="center" indent="1"/>
      <protection locked="0"/>
    </xf>
    <xf numFmtId="181" fontId="5" fillId="30" borderId="59" xfId="0" applyNumberFormat="1" applyFont="1" applyFill="1" applyBorder="1" applyAlignment="1" applyProtection="1">
      <alignment horizontal="right" vertical="center" indent="1"/>
      <protection locked="0"/>
    </xf>
    <xf numFmtId="0" fontId="6" fillId="0" borderId="54"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5" fillId="38" borderId="36"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0" borderId="28" xfId="0" applyFont="1" applyFill="1" applyBorder="1" applyAlignment="1" applyProtection="1">
      <alignment horizontal="center" vertical="center"/>
      <protection locked="0"/>
    </xf>
    <xf numFmtId="0" fontId="5" fillId="30" borderId="24" xfId="0" applyFont="1" applyFill="1" applyBorder="1" applyAlignment="1" applyProtection="1">
      <alignment vertical="top" wrapText="1"/>
      <protection locked="0"/>
    </xf>
    <xf numFmtId="0" fontId="6" fillId="0" borderId="28" xfId="0" applyFont="1" applyBorder="1" applyAlignment="1" applyProtection="1">
      <alignment horizontal="center" vertical="center" wrapText="1"/>
      <protection/>
    </xf>
    <xf numFmtId="0" fontId="6" fillId="0" borderId="40"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6" fillId="34" borderId="36"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9" xfId="0" applyNumberFormat="1" applyFont="1" applyFill="1" applyBorder="1" applyAlignment="1" applyProtection="1">
      <alignment horizontal="center" vertical="top" wrapText="1"/>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0" fontId="5" fillId="30" borderId="54" xfId="0" applyFont="1" applyFill="1" applyBorder="1" applyAlignment="1" applyProtection="1">
      <alignment horizontal="center" vertical="center"/>
      <protection locked="0"/>
    </xf>
    <xf numFmtId="0" fontId="5" fillId="30" borderId="59" xfId="0" applyFont="1" applyFill="1" applyBorder="1" applyAlignment="1" applyProtection="1">
      <alignment horizontal="center" vertical="center"/>
      <protection locked="0"/>
    </xf>
    <xf numFmtId="0" fontId="9" fillId="0" borderId="17" xfId="0" applyFont="1" applyBorder="1" applyAlignment="1" applyProtection="1">
      <alignment horizontal="left" vertical="top" wrapText="1"/>
      <protection/>
    </xf>
    <xf numFmtId="0" fontId="5" fillId="30" borderId="36" xfId="0" applyFont="1" applyFill="1" applyBorder="1" applyAlignment="1" applyProtection="1">
      <alignment horizontal="center" wrapText="1"/>
      <protection locked="0"/>
    </xf>
    <xf numFmtId="0" fontId="5" fillId="30" borderId="39" xfId="0" applyFont="1" applyFill="1" applyBorder="1" applyAlignment="1" applyProtection="1">
      <alignment horizontal="center" wrapText="1"/>
      <protection locked="0"/>
    </xf>
    <xf numFmtId="0" fontId="5" fillId="30" borderId="36" xfId="0" applyFont="1" applyFill="1" applyBorder="1" applyAlignment="1" applyProtection="1">
      <alignment horizontal="center"/>
      <protection locked="0"/>
    </xf>
    <xf numFmtId="0" fontId="5" fillId="30" borderId="39" xfId="0" applyFont="1" applyFill="1" applyBorder="1" applyAlignment="1" applyProtection="1">
      <alignment horizontal="center"/>
      <protection locked="0"/>
    </xf>
    <xf numFmtId="0" fontId="0" fillId="30" borderId="39" xfId="0" applyFill="1" applyBorder="1" applyAlignment="1" applyProtection="1">
      <alignment horizontal="left" vertical="top" wrapText="1"/>
      <protection locked="0"/>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0" borderId="57" xfId="0" applyFont="1" applyFill="1" applyBorder="1" applyAlignment="1" applyProtection="1">
      <alignment horizontal="center" vertical="center"/>
      <protection locked="0"/>
    </xf>
    <xf numFmtId="0" fontId="5" fillId="30" borderId="58"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textRotation="90"/>
      <protection/>
    </xf>
    <xf numFmtId="0" fontId="6" fillId="0" borderId="41" xfId="0" applyFont="1" applyFill="1" applyBorder="1" applyAlignment="1" applyProtection="1">
      <alignment horizontal="center" vertical="center" textRotation="90"/>
      <protection/>
    </xf>
    <xf numFmtId="0" fontId="6" fillId="0" borderId="60"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5" fillId="0" borderId="36"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30" borderId="36" xfId="0" applyNumberFormat="1" applyFont="1" applyFill="1" applyBorder="1" applyAlignment="1" applyProtection="1">
      <alignment horizontal="center" vertical="top" wrapText="1"/>
      <protection locked="0"/>
    </xf>
    <xf numFmtId="0" fontId="0" fillId="0" borderId="39" xfId="0" applyFont="1" applyBorder="1" applyAlignment="1" applyProtection="1">
      <alignment horizontal="center" vertical="top" wrapText="1"/>
      <protection locked="0"/>
    </xf>
    <xf numFmtId="0" fontId="5" fillId="30" borderId="39"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protection/>
    </xf>
    <xf numFmtId="0" fontId="4" fillId="34" borderId="0" xfId="0" applyFont="1" applyFill="1" applyBorder="1" applyAlignment="1" applyProtection="1">
      <alignment horizontal="left" vertical="top" wrapText="1"/>
      <protection/>
    </xf>
    <xf numFmtId="0" fontId="0" fillId="0" borderId="39" xfId="0" applyBorder="1" applyAlignment="1" applyProtection="1">
      <alignment horizontal="center" vertical="top" wrapText="1"/>
      <protection locked="0"/>
    </xf>
    <xf numFmtId="2" fontId="6" fillId="0" borderId="36" xfId="0" applyNumberFormat="1" applyFont="1" applyFill="1" applyBorder="1" applyAlignment="1" applyProtection="1">
      <alignment horizontal="center" vertical="center"/>
      <protection/>
    </xf>
    <xf numFmtId="2" fontId="6" fillId="0" borderId="39"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49" fillId="0" borderId="0" xfId="60" applyFont="1" applyAlignment="1" applyProtection="1">
      <alignment horizontal="left"/>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24" xfId="0" applyFont="1" applyFill="1" applyBorder="1" applyAlignment="1" applyProtection="1">
      <alignment horizontal="left" vertical="top"/>
      <protection locked="0"/>
    </xf>
    <xf numFmtId="0" fontId="5" fillId="30"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6" fillId="0" borderId="24"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9" fillId="34" borderId="0" xfId="0" applyFont="1" applyFill="1" applyAlignment="1" applyProtection="1">
      <alignment vertical="top" wrapText="1"/>
      <protection/>
    </xf>
    <xf numFmtId="0" fontId="5" fillId="30" borderId="28" xfId="0" applyFont="1" applyFill="1" applyBorder="1" applyAlignment="1" applyProtection="1">
      <alignment horizontal="center" vertical="top" wrapText="1"/>
      <protection locked="0"/>
    </xf>
    <xf numFmtId="0" fontId="34" fillId="34" borderId="36" xfId="0" applyFont="1" applyFill="1" applyBorder="1" applyAlignment="1" applyProtection="1">
      <alignment horizontal="left" vertical="top" wrapText="1"/>
      <protection/>
    </xf>
    <xf numFmtId="0" fontId="34" fillId="34" borderId="39"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6" fillId="0" borderId="3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36" xfId="0" applyFont="1" applyFill="1" applyBorder="1" applyAlignment="1" applyProtection="1">
      <alignment horizontal="left" vertical="top" wrapText="1"/>
      <protection/>
    </xf>
    <xf numFmtId="0" fontId="0" fillId="34" borderId="39"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9" xfId="0" applyBorder="1" applyAlignment="1" applyProtection="1">
      <alignment wrapText="1"/>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46">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800100</xdr:colOff>
      <xdr:row>4</xdr:row>
      <xdr:rowOff>123825</xdr:rowOff>
    </xdr:from>
    <xdr:to>
      <xdr:col>7</xdr:col>
      <xdr:colOff>619125</xdr:colOff>
      <xdr:row>11</xdr:row>
      <xdr:rowOff>57150</xdr:rowOff>
    </xdr:to>
    <xdr:pic>
      <xdr:nvPicPr>
        <xdr:cNvPr id="1" name="Picture 2"/>
        <xdr:cNvPicPr preferRelativeResize="1">
          <a:picLocks noChangeAspect="1"/>
        </xdr:cNvPicPr>
      </xdr:nvPicPr>
      <xdr:blipFill>
        <a:blip r:embed="rId1"/>
        <a:stretch>
          <a:fillRect/>
        </a:stretch>
      </xdr:blipFill>
      <xdr:spPr>
        <a:xfrm>
          <a:off x="3657600" y="1266825"/>
          <a:ext cx="2362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hyperlink" Target="http://www.ust.is/the-environment-agency-of-iceland/eu-ets/aviation/" TargetMode="External" /><Relationship Id="rId11" Type="http://schemas.openxmlformats.org/officeDocument/2006/relationships/hyperlink" Target="mailto:ets-aviation@ust.is"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zoomScaleSheetLayoutView="100" zoomScalePageLayoutView="0" workbookViewId="0" topLeftCell="A7">
      <selection activeCell="D52" sqref="D52"/>
    </sheetView>
  </sheetViews>
  <sheetFormatPr defaultColWidth="11.421875" defaultRowHeight="12.75"/>
  <cols>
    <col min="1" max="1" width="4.7109375" style="26" customWidth="1"/>
    <col min="2" max="9" width="12.7109375" style="26" customWidth="1"/>
    <col min="10" max="16384" width="11.421875" style="26" customWidth="1"/>
  </cols>
  <sheetData>
    <row r="1" spans="2:9" ht="35.25" customHeight="1">
      <c r="B1" s="440" t="str">
        <f>Translations!$B$2</f>
        <v>ANNUAL EMISSIONS MONITORING PLAN</v>
      </c>
      <c r="C1" s="441"/>
      <c r="D1" s="441"/>
      <c r="E1" s="441"/>
      <c r="F1" s="441"/>
      <c r="G1" s="441"/>
      <c r="H1" s="441"/>
      <c r="I1" s="441"/>
    </row>
    <row r="2" ht="12.75">
      <c r="B2" s="70"/>
    </row>
    <row r="3" spans="2:10" ht="29.25" customHeight="1">
      <c r="B3" s="442" t="str">
        <f>Translations!$B$3</f>
        <v>CONTENTS</v>
      </c>
      <c r="C3" s="434"/>
      <c r="D3" s="434"/>
      <c r="E3" s="434"/>
      <c r="F3" s="434"/>
      <c r="G3" s="434"/>
      <c r="H3" s="434"/>
      <c r="I3" s="434"/>
      <c r="J3" s="71"/>
    </row>
    <row r="4" spans="1:9" ht="12.75">
      <c r="A4" s="72">
        <v>0</v>
      </c>
      <c r="B4" s="439" t="str">
        <f>Translations!$B$4</f>
        <v>Guidelines and conditions</v>
      </c>
      <c r="C4" s="434"/>
      <c r="D4" s="434"/>
      <c r="E4" s="434"/>
      <c r="F4" s="434"/>
      <c r="G4" s="434"/>
      <c r="H4" s="434"/>
      <c r="I4" s="434"/>
    </row>
    <row r="5" spans="1:9" ht="12.75">
      <c r="A5" s="72">
        <v>1</v>
      </c>
      <c r="B5" s="439" t="str">
        <f>Translations!$B$5</f>
        <v>Monitoring Plan versions</v>
      </c>
      <c r="C5" s="439"/>
      <c r="D5" s="439"/>
      <c r="E5" s="439"/>
      <c r="F5" s="439"/>
      <c r="G5" s="439"/>
      <c r="H5" s="439"/>
      <c r="I5" s="439"/>
    </row>
    <row r="6" spans="1:9" ht="12.75">
      <c r="A6" s="72">
        <v>2</v>
      </c>
      <c r="B6" s="439" t="str">
        <f>Translations!$B$6</f>
        <v>Identification of the aircraft operator</v>
      </c>
      <c r="C6" s="439"/>
      <c r="D6" s="434"/>
      <c r="E6" s="434"/>
      <c r="F6" s="434"/>
      <c r="G6" s="434"/>
      <c r="H6" s="434"/>
      <c r="I6" s="434"/>
    </row>
    <row r="7" spans="1:9" ht="12.75">
      <c r="A7" s="72">
        <v>3</v>
      </c>
      <c r="B7" s="439" t="str">
        <f>Translations!$B$7</f>
        <v>Contact details</v>
      </c>
      <c r="C7" s="439"/>
      <c r="D7" s="439"/>
      <c r="E7" s="439"/>
      <c r="F7" s="439"/>
      <c r="G7" s="439"/>
      <c r="H7" s="439"/>
      <c r="I7" s="439"/>
    </row>
    <row r="8" spans="1:9" ht="12.75">
      <c r="A8" s="72">
        <v>4</v>
      </c>
      <c r="B8" s="439" t="str">
        <f>Translations!$B$8</f>
        <v>Emission sources and fleet characteristics</v>
      </c>
      <c r="C8" s="439"/>
      <c r="D8" s="434"/>
      <c r="E8" s="434"/>
      <c r="F8" s="434"/>
      <c r="G8" s="434"/>
      <c r="H8" s="434"/>
      <c r="I8" s="434"/>
    </row>
    <row r="9" spans="1:9" ht="12.75">
      <c r="A9" s="72">
        <v>5</v>
      </c>
      <c r="B9" s="438" t="str">
        <f>Translations!$B$9</f>
        <v>Eligibility for simplified approaches</v>
      </c>
      <c r="C9" s="439"/>
      <c r="D9" s="439"/>
      <c r="E9" s="439"/>
      <c r="F9" s="439"/>
      <c r="G9" s="439"/>
      <c r="H9" s="439"/>
      <c r="I9" s="439"/>
    </row>
    <row r="10" spans="1:9" ht="12.75">
      <c r="A10" s="72">
        <v>6</v>
      </c>
      <c r="B10" s="438" t="str">
        <f>Translations!$B$10</f>
        <v>Activity data</v>
      </c>
      <c r="C10" s="434"/>
      <c r="D10" s="434"/>
      <c r="E10" s="434"/>
      <c r="F10" s="434"/>
      <c r="G10" s="434"/>
      <c r="H10" s="434"/>
      <c r="I10" s="434"/>
    </row>
    <row r="11" spans="1:9" ht="12.75">
      <c r="A11" s="72">
        <v>7</v>
      </c>
      <c r="B11" s="438" t="str">
        <f>Translations!$B$11</f>
        <v>Uncertainty assessment</v>
      </c>
      <c r="C11" s="439"/>
      <c r="D11" s="439"/>
      <c r="E11" s="439"/>
      <c r="F11" s="439"/>
      <c r="G11" s="439"/>
      <c r="H11" s="439"/>
      <c r="I11" s="439"/>
    </row>
    <row r="12" spans="1:9" ht="12.75">
      <c r="A12" s="72">
        <v>8</v>
      </c>
      <c r="B12" s="438" t="str">
        <f>Translations!$B$12</f>
        <v>Emission factors</v>
      </c>
      <c r="C12" s="439"/>
      <c r="D12" s="439"/>
      <c r="E12" s="439"/>
      <c r="F12" s="439"/>
      <c r="G12" s="439"/>
      <c r="H12" s="439"/>
      <c r="I12" s="439"/>
    </row>
    <row r="13" spans="1:9" ht="12.75">
      <c r="A13" s="72">
        <v>9</v>
      </c>
      <c r="B13" s="438" t="str">
        <f>Translations!$B$13</f>
        <v>Simplified calculation of CO2 emissions</v>
      </c>
      <c r="C13" s="434"/>
      <c r="D13" s="434"/>
      <c r="E13" s="434"/>
      <c r="F13" s="434"/>
      <c r="G13" s="434"/>
      <c r="H13" s="434"/>
      <c r="I13" s="434"/>
    </row>
    <row r="14" spans="1:9" ht="12.75">
      <c r="A14" s="72">
        <v>10</v>
      </c>
      <c r="B14" s="438" t="str">
        <f>Translations!$B$14</f>
        <v>Data Gaps</v>
      </c>
      <c r="C14" s="439"/>
      <c r="D14" s="439"/>
      <c r="E14" s="439"/>
      <c r="F14" s="439"/>
      <c r="G14" s="439"/>
      <c r="H14" s="439"/>
      <c r="I14" s="439"/>
    </row>
    <row r="15" spans="1:9" ht="12.75">
      <c r="A15" s="72">
        <v>11</v>
      </c>
      <c r="B15" s="439" t="str">
        <f>Translations!$B$15</f>
        <v>Management</v>
      </c>
      <c r="C15" s="439"/>
      <c r="D15" s="434"/>
      <c r="E15" s="434"/>
      <c r="F15" s="434"/>
      <c r="G15" s="434"/>
      <c r="H15" s="434"/>
      <c r="I15" s="434"/>
    </row>
    <row r="16" spans="1:9" ht="12.75">
      <c r="A16" s="72">
        <v>12</v>
      </c>
      <c r="B16" s="438" t="str">
        <f>Translations!$B$16</f>
        <v>Data Flow Activities</v>
      </c>
      <c r="C16" s="438"/>
      <c r="D16" s="439"/>
      <c r="E16" s="439"/>
      <c r="F16" s="439"/>
      <c r="G16" s="439"/>
      <c r="H16" s="439"/>
      <c r="I16" s="439"/>
    </row>
    <row r="17" spans="1:9" ht="12.75">
      <c r="A17" s="72">
        <v>13</v>
      </c>
      <c r="B17" s="438" t="str">
        <f>Translations!$B$17</f>
        <v>Control Activities</v>
      </c>
      <c r="C17" s="438"/>
      <c r="D17" s="439"/>
      <c r="E17" s="439"/>
      <c r="F17" s="439"/>
      <c r="G17" s="439"/>
      <c r="H17" s="439"/>
      <c r="I17" s="439"/>
    </row>
    <row r="18" spans="1:9" ht="12.75">
      <c r="A18" s="72">
        <v>14</v>
      </c>
      <c r="B18" s="439" t="str">
        <f>Translations!$B$18</f>
        <v>List of definitions and abbreviations used</v>
      </c>
      <c r="C18" s="439"/>
      <c r="D18" s="439"/>
      <c r="E18" s="439"/>
      <c r="F18" s="439"/>
      <c r="G18" s="439"/>
      <c r="H18" s="439"/>
      <c r="I18" s="439"/>
    </row>
    <row r="19" spans="1:9" ht="12.75">
      <c r="A19" s="72">
        <v>15</v>
      </c>
      <c r="B19" s="439" t="str">
        <f>Translations!$B$19</f>
        <v>Additional information</v>
      </c>
      <c r="C19" s="439"/>
      <c r="D19" s="439"/>
      <c r="E19" s="439"/>
      <c r="F19" s="439"/>
      <c r="G19" s="439"/>
      <c r="H19" s="439"/>
      <c r="I19" s="439"/>
    </row>
    <row r="20" spans="1:9" ht="12.75">
      <c r="A20" s="72">
        <v>16</v>
      </c>
      <c r="B20" s="439" t="str">
        <f>Translations!$B$20</f>
        <v>Member State specific further information</v>
      </c>
      <c r="C20" s="439"/>
      <c r="D20" s="434"/>
      <c r="E20" s="434"/>
      <c r="F20" s="434"/>
      <c r="G20" s="434"/>
      <c r="H20" s="434"/>
      <c r="I20" s="434"/>
    </row>
    <row r="21" ht="12.75">
      <c r="A21" s="72"/>
    </row>
    <row r="22" ht="12.75">
      <c r="A22" s="72"/>
    </row>
    <row r="23" spans="2:9" ht="13.5" thickBot="1">
      <c r="B23" s="437" t="str">
        <f>Translations!$B$21</f>
        <v>Information about this file:</v>
      </c>
      <c r="C23" s="434"/>
      <c r="D23" s="434"/>
      <c r="E23" s="434"/>
      <c r="F23" s="434"/>
      <c r="G23" s="434"/>
      <c r="H23" s="434"/>
      <c r="I23" s="434"/>
    </row>
    <row r="24" spans="2:9" s="29" customFormat="1" ht="12.75" customHeight="1">
      <c r="B24" s="456" t="str">
        <f>Translations!$B$22</f>
        <v>This monitoring plan was submitted by:</v>
      </c>
      <c r="C24" s="434"/>
      <c r="D24" s="434"/>
      <c r="E24" s="435"/>
      <c r="F24" s="30">
        <f>IF(ISBLANK('Identification and description'!I7),"",'Identification and description'!I7)</f>
      </c>
      <c r="G24" s="31"/>
      <c r="H24" s="31"/>
      <c r="I24" s="32"/>
    </row>
    <row r="25" spans="2:9" s="29" customFormat="1" ht="12.75">
      <c r="B25" s="433" t="str">
        <f>Translations!$B$23</f>
        <v>Unique Identifier of the aircraft operator (CRCO No.):</v>
      </c>
      <c r="C25" s="434"/>
      <c r="D25" s="434"/>
      <c r="E25" s="435"/>
      <c r="F25" s="33">
        <f>IF(ISBLANK('Identification and description'!I11),"",'Identification and description'!I11)</f>
      </c>
      <c r="G25" s="34"/>
      <c r="H25" s="34"/>
      <c r="I25" s="35"/>
    </row>
    <row r="26" spans="2:9" s="29" customFormat="1" ht="13.5" thickBot="1">
      <c r="B26" s="436" t="str">
        <f>Translations!$B$24</f>
        <v>Version Number of this monitoring plan:</v>
      </c>
      <c r="C26" s="434"/>
      <c r="D26" s="434"/>
      <c r="E26" s="435"/>
      <c r="F26" s="319">
        <f>IF(ISBLANK('Identification and description'!I17),"",'Identification and description'!I17)</f>
      </c>
      <c r="G26" s="36"/>
      <c r="H26" s="36"/>
      <c r="I26" s="37"/>
    </row>
    <row r="27" ht="12.75">
      <c r="H27" s="73"/>
    </row>
    <row r="28" spans="2:9" ht="12.75">
      <c r="B28" s="452" t="str">
        <f>Translations!$B$25</f>
        <v>If your competent authority requires you to hand in a signed paper copy of the monitoring plan, please use the space below for signature:</v>
      </c>
      <c r="C28" s="452"/>
      <c r="D28" s="452"/>
      <c r="E28" s="452"/>
      <c r="F28" s="452"/>
      <c r="G28" s="452"/>
      <c r="H28" s="434"/>
      <c r="I28" s="434"/>
    </row>
    <row r="29" spans="2:9" ht="12.75">
      <c r="B29" s="452"/>
      <c r="C29" s="452"/>
      <c r="D29" s="452"/>
      <c r="E29" s="452"/>
      <c r="F29" s="452"/>
      <c r="G29" s="452"/>
      <c r="H29" s="434"/>
      <c r="I29" s="434"/>
    </row>
    <row r="35" spans="2:7" ht="13.5" thickBot="1">
      <c r="B35" s="69"/>
      <c r="D35" s="69"/>
      <c r="E35" s="69"/>
      <c r="F35" s="74"/>
      <c r="G35" s="74"/>
    </row>
    <row r="36" spans="2:9" ht="12.75">
      <c r="B36" s="451" t="str">
        <f>Translations!$B$26</f>
        <v>Date</v>
      </c>
      <c r="C36" s="451"/>
      <c r="D36" s="451"/>
      <c r="E36" s="69"/>
      <c r="F36" s="449" t="str">
        <f>Translations!$B$27</f>
        <v>Name and Signature of 
legally responsible person</v>
      </c>
      <c r="G36" s="449"/>
      <c r="H36" s="449"/>
      <c r="I36" s="449"/>
    </row>
    <row r="37" spans="6:9" ht="12.75">
      <c r="F37" s="450"/>
      <c r="G37" s="450"/>
      <c r="H37" s="450"/>
      <c r="I37" s="450"/>
    </row>
    <row r="41" spans="1:9" ht="13.5" thickBot="1">
      <c r="A41" s="72"/>
      <c r="B41" s="437" t="str">
        <f>Translations!$B$28</f>
        <v>Template version information:</v>
      </c>
      <c r="C41" s="434"/>
      <c r="D41" s="434"/>
      <c r="E41" s="434"/>
      <c r="F41" s="434"/>
      <c r="G41" s="434"/>
      <c r="H41" s="434"/>
      <c r="I41" s="434"/>
    </row>
    <row r="42" spans="2:7" ht="12.75">
      <c r="B42" s="75" t="str">
        <f>Translations!$B$29</f>
        <v>Template provided by:</v>
      </c>
      <c r="C42" s="76"/>
      <c r="D42" s="76"/>
      <c r="E42" s="453" t="str">
        <f>VersionDocumentation!B4</f>
        <v>European Commission</v>
      </c>
      <c r="F42" s="454"/>
      <c r="G42" s="455"/>
    </row>
    <row r="43" spans="2:7" ht="12.75">
      <c r="B43" s="77" t="str">
        <f>Translations!$B$30</f>
        <v>Publication date:</v>
      </c>
      <c r="C43" s="78"/>
      <c r="D43" s="79"/>
      <c r="E43" s="80">
        <f>VersionDocumentation!B3</f>
        <v>41106</v>
      </c>
      <c r="F43" s="443"/>
      <c r="G43" s="444"/>
    </row>
    <row r="44" spans="2:7" ht="12.75">
      <c r="B44" s="77" t="str">
        <f>Translations!$B$31</f>
        <v>Language version:</v>
      </c>
      <c r="C44" s="79"/>
      <c r="D44" s="79"/>
      <c r="E44" s="445" t="str">
        <f>VersionDocumentation!B5</f>
        <v>English</v>
      </c>
      <c r="F44" s="443"/>
      <c r="G44" s="444"/>
    </row>
    <row r="45" spans="2:7" ht="13.5" thickBot="1">
      <c r="B45" s="81" t="str">
        <f>Translations!$B$32</f>
        <v>Reference filename:</v>
      </c>
      <c r="C45" s="82"/>
      <c r="D45" s="82"/>
      <c r="E45" s="446" t="str">
        <f>VersionDocumentation!C3</f>
        <v>MP P3 Aircraft_COM_en_160712.xls</v>
      </c>
      <c r="F45" s="447"/>
      <c r="G45" s="448"/>
    </row>
  </sheetData>
  <sheetProtection formatCells="0" formatColumns="0" formatRows="0"/>
  <mergeCells count="31">
    <mergeCell ref="F43:G43"/>
    <mergeCell ref="E44:G44"/>
    <mergeCell ref="E45:G45"/>
    <mergeCell ref="B14:I14"/>
    <mergeCell ref="B15:I15"/>
    <mergeCell ref="F36:I37"/>
    <mergeCell ref="B36:D36"/>
    <mergeCell ref="B28:I29"/>
    <mergeCell ref="E42:G42"/>
    <mergeCell ref="B24:E24"/>
    <mergeCell ref="B1:I1"/>
    <mergeCell ref="B3:I3"/>
    <mergeCell ref="B4:I4"/>
    <mergeCell ref="B5:I5"/>
    <mergeCell ref="B6:I6"/>
    <mergeCell ref="B7:I7"/>
    <mergeCell ref="B8:I8"/>
    <mergeCell ref="B9:I9"/>
    <mergeCell ref="B10:I10"/>
    <mergeCell ref="B11:I11"/>
    <mergeCell ref="B12:I12"/>
    <mergeCell ref="B13:I13"/>
    <mergeCell ref="B25:E25"/>
    <mergeCell ref="B26:E26"/>
    <mergeCell ref="B41:I41"/>
    <mergeCell ref="B16:I16"/>
    <mergeCell ref="B17:I17"/>
    <mergeCell ref="B18:I18"/>
    <mergeCell ref="B19:I19"/>
    <mergeCell ref="B20:I20"/>
    <mergeCell ref="B23:I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drawing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1">
      <selection activeCell="A1" sqref="A1"/>
    </sheetView>
  </sheetViews>
  <sheetFormatPr defaultColWidth="11.421875" defaultRowHeight="12.75"/>
  <cols>
    <col min="1" max="1" width="23.140625" style="26" customWidth="1"/>
    <col min="2" max="16384" width="11.421875" style="26" customWidth="1"/>
  </cols>
  <sheetData>
    <row r="1" ht="12.75">
      <c r="A1" s="282" t="s">
        <v>300</v>
      </c>
    </row>
    <row r="2" ht="12.75">
      <c r="A2" s="283" t="str">
        <f>Translations!$B$368</f>
        <v>Please select</v>
      </c>
    </row>
    <row r="3" ht="12.75">
      <c r="A3" s="283" t="str">
        <f>Translations!$B$369</f>
        <v>Austria</v>
      </c>
    </row>
    <row r="4" ht="12.75">
      <c r="A4" s="283" t="str">
        <f>Translations!$B$370</f>
        <v>Belgium</v>
      </c>
    </row>
    <row r="5" ht="12.75">
      <c r="A5" s="283" t="str">
        <f>Translations!$B$371</f>
        <v>Bulgaria</v>
      </c>
    </row>
    <row r="6" ht="12.75">
      <c r="A6" s="283" t="str">
        <f>Translations!$B$372</f>
        <v>Croatia</v>
      </c>
    </row>
    <row r="7" ht="12.75">
      <c r="A7" s="283" t="str">
        <f>Translations!$B$373</f>
        <v>Cyprus</v>
      </c>
    </row>
    <row r="8" ht="12.75">
      <c r="A8" s="283" t="str">
        <f>Translations!$B$374</f>
        <v>Czech Republic</v>
      </c>
    </row>
    <row r="9" ht="12.75">
      <c r="A9" s="283" t="str">
        <f>Translations!$B$375</f>
        <v>Denmark</v>
      </c>
    </row>
    <row r="10" ht="12.75">
      <c r="A10" s="283" t="str">
        <f>Translations!$B$376</f>
        <v>Estonia</v>
      </c>
    </row>
    <row r="11" ht="12.75">
      <c r="A11" s="283" t="str">
        <f>Translations!$B$377</f>
        <v>Finland</v>
      </c>
    </row>
    <row r="12" ht="12.75">
      <c r="A12" s="283" t="str">
        <f>Translations!$B$378</f>
        <v>France</v>
      </c>
    </row>
    <row r="13" ht="12.75">
      <c r="A13" s="283" t="str">
        <f>Translations!$B$379</f>
        <v>Germany</v>
      </c>
    </row>
    <row r="14" ht="12.75">
      <c r="A14" s="283" t="str">
        <f>Translations!$B$380</f>
        <v>Greece</v>
      </c>
    </row>
    <row r="15" ht="12.75">
      <c r="A15" s="283" t="str">
        <f>Translations!$B$381</f>
        <v>Hungary</v>
      </c>
    </row>
    <row r="16" ht="12.75">
      <c r="A16" s="284" t="str">
        <f>Translations!$B$382</f>
        <v>Iceland </v>
      </c>
    </row>
    <row r="17" ht="12.75">
      <c r="A17" s="283" t="str">
        <f>Translations!$B$383</f>
        <v>Ireland</v>
      </c>
    </row>
    <row r="18" ht="12.75">
      <c r="A18" s="283" t="str">
        <f>Translations!$B$384</f>
        <v>Italy</v>
      </c>
    </row>
    <row r="19" ht="12.75">
      <c r="A19" s="283" t="str">
        <f>Translations!$B$385</f>
        <v>Latvia</v>
      </c>
    </row>
    <row r="20" ht="12.75">
      <c r="A20" s="283" t="str">
        <f>Translations!$B$386</f>
        <v>Liechtenstein</v>
      </c>
    </row>
    <row r="21" ht="12.75">
      <c r="A21" s="283" t="str">
        <f>Translations!$B$387</f>
        <v>Lithuania</v>
      </c>
    </row>
    <row r="22" ht="12.75">
      <c r="A22" s="283" t="str">
        <f>Translations!$B$388</f>
        <v>Luxembourg</v>
      </c>
    </row>
    <row r="23" ht="12.75">
      <c r="A23" s="283" t="str">
        <f>Translations!$B$389</f>
        <v>Malta</v>
      </c>
    </row>
    <row r="24" ht="12.75">
      <c r="A24" s="283" t="str">
        <f>Translations!$B$390</f>
        <v>Netherlands</v>
      </c>
    </row>
    <row r="25" ht="12.75">
      <c r="A25" s="284" t="str">
        <f>Translations!$B$391</f>
        <v>Norway </v>
      </c>
    </row>
    <row r="26" ht="12.75">
      <c r="A26" s="283" t="str">
        <f>Translations!$B$392</f>
        <v>Poland</v>
      </c>
    </row>
    <row r="27" ht="12.75">
      <c r="A27" s="283" t="str">
        <f>Translations!$B$393</f>
        <v>Portugal</v>
      </c>
    </row>
    <row r="28" ht="12.75">
      <c r="A28" s="283" t="str">
        <f>Translations!$B$394</f>
        <v>Romania</v>
      </c>
    </row>
    <row r="29" ht="12.75">
      <c r="A29" s="283" t="str">
        <f>Translations!$B$395</f>
        <v>Slovakia</v>
      </c>
    </row>
    <row r="30" ht="12.75">
      <c r="A30" s="283" t="str">
        <f>Translations!$B$396</f>
        <v>Slovenia</v>
      </c>
    </row>
    <row r="31" ht="12.75">
      <c r="A31" s="283" t="str">
        <f>Translations!$B$397</f>
        <v>Spain</v>
      </c>
    </row>
    <row r="32" ht="12.75">
      <c r="A32" s="283" t="str">
        <f>Translations!$B$398</f>
        <v>Sweden</v>
      </c>
    </row>
    <row r="33" ht="12.75">
      <c r="A33" s="283" t="str">
        <f>Translations!$B$399</f>
        <v>United Kingdom</v>
      </c>
    </row>
    <row r="34" ht="12.75"/>
    <row r="35" ht="12.75"/>
    <row r="36" ht="12.75">
      <c r="A36" s="84" t="s">
        <v>375</v>
      </c>
    </row>
    <row r="37" ht="12.75">
      <c r="A37" s="283" t="str">
        <f>Translations!$B$368</f>
        <v>Please select</v>
      </c>
    </row>
    <row r="38" ht="12.75">
      <c r="A38" s="283"/>
    </row>
    <row r="39" ht="12.75">
      <c r="A39" s="283" t="str">
        <f>Translations!$B$400</f>
        <v>Afghanistan</v>
      </c>
    </row>
    <row r="40" ht="12.75">
      <c r="A40" s="283" t="str">
        <f>Translations!$B$401</f>
        <v>Albania</v>
      </c>
    </row>
    <row r="41" ht="12.75">
      <c r="A41" s="283" t="str">
        <f>Translations!$B$402</f>
        <v>Algeria</v>
      </c>
    </row>
    <row r="42" ht="12.75">
      <c r="A42" s="283" t="str">
        <f>Translations!$B$403</f>
        <v>American Samoa</v>
      </c>
    </row>
    <row r="43" ht="12.75">
      <c r="A43" s="283" t="str">
        <f>Translations!$B$404</f>
        <v>Andorra</v>
      </c>
    </row>
    <row r="44" ht="12.75">
      <c r="A44" s="283" t="str">
        <f>Translations!$B$405</f>
        <v>Angola</v>
      </c>
    </row>
    <row r="45" ht="12.75">
      <c r="A45" s="283" t="str">
        <f>Translations!$B$406</f>
        <v>Anguilla</v>
      </c>
    </row>
    <row r="46" ht="12.75">
      <c r="A46" s="283" t="str">
        <f>Translations!$B$407</f>
        <v>Antigua and Barbuda</v>
      </c>
    </row>
    <row r="47" ht="12.75">
      <c r="A47" s="283" t="str">
        <f>Translations!$B$408</f>
        <v>Argentina</v>
      </c>
    </row>
    <row r="48" ht="12.75">
      <c r="A48" s="283" t="str">
        <f>Translations!$B$409</f>
        <v>Armenia</v>
      </c>
    </row>
    <row r="49" ht="12.75">
      <c r="A49" s="283" t="str">
        <f>Translations!$B$410</f>
        <v>Aruba</v>
      </c>
    </row>
    <row r="50" ht="12.75">
      <c r="A50" s="283" t="str">
        <f>Translations!$B$411</f>
        <v>Australia</v>
      </c>
    </row>
    <row r="51" ht="12.75">
      <c r="A51" s="283" t="str">
        <f>Translations!$B$369</f>
        <v>Austria</v>
      </c>
    </row>
    <row r="52" ht="12.75">
      <c r="A52" s="283" t="str">
        <f>Translations!$B$412</f>
        <v>Azerbaijan</v>
      </c>
    </row>
    <row r="53" ht="12.75">
      <c r="A53" s="283" t="str">
        <f>Translations!$B$413</f>
        <v>Bahamas</v>
      </c>
    </row>
    <row r="54" ht="12.75">
      <c r="A54" s="283" t="str">
        <f>Translations!$B$414</f>
        <v>Bahrain</v>
      </c>
    </row>
    <row r="55" ht="12.75">
      <c r="A55" s="283" t="str">
        <f>Translations!$B$415</f>
        <v>Bangladesh</v>
      </c>
    </row>
    <row r="56" ht="12.75">
      <c r="A56" s="283" t="str">
        <f>Translations!$B$416</f>
        <v>Barbados</v>
      </c>
    </row>
    <row r="57" ht="12.75">
      <c r="A57" s="283" t="str">
        <f>Translations!$B$417</f>
        <v>Belarus</v>
      </c>
    </row>
    <row r="58" ht="12.75">
      <c r="A58" s="283" t="str">
        <f>Translations!$B$370</f>
        <v>Belgium</v>
      </c>
    </row>
    <row r="59" ht="12.75">
      <c r="A59" s="283" t="str">
        <f>Translations!$B$418</f>
        <v>Belize</v>
      </c>
    </row>
    <row r="60" ht="12.75">
      <c r="A60" s="283" t="str">
        <f>Translations!$B$419</f>
        <v>Benin</v>
      </c>
    </row>
    <row r="61" ht="12.75">
      <c r="A61" s="283" t="str">
        <f>Translations!$B$420</f>
        <v>Bermuda</v>
      </c>
    </row>
    <row r="62" ht="12.75">
      <c r="A62" s="283" t="str">
        <f>Translations!$B$421</f>
        <v>Bhutan</v>
      </c>
    </row>
    <row r="63" ht="12.75">
      <c r="A63" s="283" t="str">
        <f>Translations!$B$422</f>
        <v>Bolivia, Plurinational State of</v>
      </c>
    </row>
    <row r="64" ht="12.75">
      <c r="A64" s="283" t="str">
        <f>Translations!$B$423</f>
        <v>Bosnia and Herzegovina</v>
      </c>
    </row>
    <row r="65" ht="12.75">
      <c r="A65" s="283" t="str">
        <f>Translations!$B$424</f>
        <v>Botswana</v>
      </c>
    </row>
    <row r="66" ht="12.75">
      <c r="A66" s="283" t="str">
        <f>Translations!$B$425</f>
        <v>Brazil</v>
      </c>
    </row>
    <row r="67" ht="12.75">
      <c r="A67" s="283" t="str">
        <f>Translations!$B$427</f>
        <v>Brunei Darussalam</v>
      </c>
    </row>
    <row r="68" ht="12.75">
      <c r="A68" s="283" t="str">
        <f>Translations!$B$371</f>
        <v>Bulgaria</v>
      </c>
    </row>
    <row r="69" ht="12.75">
      <c r="A69" s="283" t="str">
        <f>Translations!$B$428</f>
        <v>Burkina Faso</v>
      </c>
    </row>
    <row r="70" ht="12.75">
      <c r="A70" s="283" t="str">
        <f>Translations!$B$429</f>
        <v>Burundi</v>
      </c>
    </row>
    <row r="71" ht="12.75">
      <c r="A71" s="283" t="str">
        <f>Translations!$B$430</f>
        <v>Cambodia</v>
      </c>
    </row>
    <row r="72" ht="12.75">
      <c r="A72" s="283" t="str">
        <f>Translations!$B$431</f>
        <v>Cameroon</v>
      </c>
    </row>
    <row r="73" ht="12.75">
      <c r="A73" s="283" t="str">
        <f>Translations!$B$432</f>
        <v>Canada</v>
      </c>
    </row>
    <row r="74" ht="12.75">
      <c r="A74" s="283" t="str">
        <f>Translations!$B$433</f>
        <v>Cape Verde</v>
      </c>
    </row>
    <row r="75" ht="12.75">
      <c r="A75" s="283" t="str">
        <f>Translations!$B$434</f>
        <v>Cayman Islands</v>
      </c>
    </row>
    <row r="76" ht="12.75">
      <c r="A76" s="283" t="str">
        <f>Translations!$B$435</f>
        <v>Central African Republic</v>
      </c>
    </row>
    <row r="77" ht="12.75">
      <c r="A77" s="283" t="str">
        <f>Translations!$B$436</f>
        <v>Chad</v>
      </c>
    </row>
    <row r="78" ht="12.75">
      <c r="A78" s="283" t="str">
        <f>Translations!$B$437</f>
        <v>Channel Islands</v>
      </c>
    </row>
    <row r="79" ht="12.75">
      <c r="A79" s="283" t="str">
        <f>Translations!$B$438</f>
        <v>Chile</v>
      </c>
    </row>
    <row r="80" ht="12.75">
      <c r="A80" s="283" t="str">
        <f>Translations!$B$439</f>
        <v>China</v>
      </c>
    </row>
    <row r="81" ht="12.75">
      <c r="A81" s="283" t="str">
        <f>Translations!$B$442</f>
        <v>Colombia</v>
      </c>
    </row>
    <row r="82" ht="12.75">
      <c r="A82" s="283" t="str">
        <f>Translations!$B$443</f>
        <v>Comoros</v>
      </c>
    </row>
    <row r="83" ht="12.75">
      <c r="A83" s="283" t="str">
        <f>Translations!$B$444</f>
        <v>Congo</v>
      </c>
    </row>
    <row r="84" ht="12.75">
      <c r="A84" s="283" t="str">
        <f>Translations!$B$450</f>
        <v>Congo, The Democratic Republic of the</v>
      </c>
    </row>
    <row r="85" ht="12.75">
      <c r="A85" s="283" t="str">
        <f>Translations!$B$445</f>
        <v>Cook Islands</v>
      </c>
    </row>
    <row r="86" ht="12.75">
      <c r="A86" s="283" t="str">
        <f>Translations!$B$446</f>
        <v>Costa Rica</v>
      </c>
    </row>
    <row r="87" ht="12.75">
      <c r="A87" s="283" t="str">
        <f>Translations!$B$447</f>
        <v>Côte d'Ivoire</v>
      </c>
    </row>
    <row r="88" ht="12.75">
      <c r="A88" s="283" t="str">
        <f>Translations!$B$372</f>
        <v>Croatia</v>
      </c>
    </row>
    <row r="89" ht="12.75">
      <c r="A89" s="283" t="str">
        <f>Translations!$B$448</f>
        <v>Cuba</v>
      </c>
    </row>
    <row r="90" ht="15">
      <c r="A90" s="409" t="str">
        <f>Translations!$B$824</f>
        <v>Curaçao</v>
      </c>
    </row>
    <row r="91" ht="12.75">
      <c r="A91" s="283" t="str">
        <f>Translations!$B$373</f>
        <v>Cyprus</v>
      </c>
    </row>
    <row r="92" ht="12.75">
      <c r="A92" s="283" t="str">
        <f>Translations!$B$374</f>
        <v>Czech Republic</v>
      </c>
    </row>
    <row r="93" ht="12.75">
      <c r="A93" s="283" t="str">
        <f>Translations!$B$375</f>
        <v>Denmark</v>
      </c>
    </row>
    <row r="94" ht="12.75">
      <c r="A94" s="283" t="str">
        <f>Translations!$B$451</f>
        <v>Djibouti</v>
      </c>
    </row>
    <row r="95" ht="12.75">
      <c r="A95" s="283" t="str">
        <f>Translations!$B$452</f>
        <v>Dominica</v>
      </c>
    </row>
    <row r="96" ht="12.75">
      <c r="A96" s="283" t="str">
        <f>Translations!$B$453</f>
        <v>Dominican Republic</v>
      </c>
    </row>
    <row r="97" ht="12.75">
      <c r="A97" s="283" t="str">
        <f>Translations!$B$454</f>
        <v>Ecuador</v>
      </c>
    </row>
    <row r="98" ht="12.75">
      <c r="A98" s="283" t="str">
        <f>Translations!$B$455</f>
        <v>Egypt</v>
      </c>
    </row>
    <row r="99" ht="12.75">
      <c r="A99" s="283" t="str">
        <f>Translations!$B$456</f>
        <v>El Salvador</v>
      </c>
    </row>
    <row r="100" ht="12.75">
      <c r="A100" s="283" t="str">
        <f>Translations!$B$457</f>
        <v>Equatorial Guinea</v>
      </c>
    </row>
    <row r="101" ht="12.75">
      <c r="A101" s="283" t="str">
        <f>Translations!$B$458</f>
        <v>Eritrea</v>
      </c>
    </row>
    <row r="102" ht="12.75">
      <c r="A102" s="283" t="str">
        <f>Translations!$B$376</f>
        <v>Estonia</v>
      </c>
    </row>
    <row r="103" ht="12.75">
      <c r="A103" s="283" t="str">
        <f>Translations!$B$459</f>
        <v>Ethiopia</v>
      </c>
    </row>
    <row r="104" ht="12.75">
      <c r="A104" s="283" t="str">
        <f>Translations!$B$461</f>
        <v>Falkland Islands (Malvinas)</v>
      </c>
    </row>
    <row r="105" ht="12.75">
      <c r="A105" s="283" t="str">
        <f>Translations!$B$460</f>
        <v>Faroe Islands</v>
      </c>
    </row>
    <row r="106" ht="12.75">
      <c r="A106" s="283" t="str">
        <f>Translations!$B$462</f>
        <v>Fiji</v>
      </c>
    </row>
    <row r="107" ht="12.75">
      <c r="A107" s="283" t="str">
        <f>Translations!$B$377</f>
        <v>Finland</v>
      </c>
    </row>
    <row r="108" ht="12.75">
      <c r="A108" s="283" t="str">
        <f>Translations!$B$378</f>
        <v>France</v>
      </c>
    </row>
    <row r="109" ht="12.75">
      <c r="A109" s="283" t="str">
        <f>Translations!$B$464</f>
        <v>French Polynesia</v>
      </c>
    </row>
    <row r="110" ht="12.75">
      <c r="A110" s="283" t="str">
        <f>Translations!$B$465</f>
        <v>Gabon</v>
      </c>
    </row>
    <row r="111" ht="12.75">
      <c r="A111" s="283" t="str">
        <f>Translations!$B$466</f>
        <v>Gambia</v>
      </c>
    </row>
    <row r="112" ht="12.75">
      <c r="A112" s="283" t="str">
        <f>Translations!$B$467</f>
        <v>Georgia</v>
      </c>
    </row>
    <row r="113" ht="12.75">
      <c r="A113" s="283" t="str">
        <f>Translations!$B$379</f>
        <v>Germany</v>
      </c>
    </row>
    <row r="114" ht="12.75">
      <c r="A114" s="283" t="str">
        <f>Translations!$B$468</f>
        <v>Ghana</v>
      </c>
    </row>
    <row r="115" ht="12.75">
      <c r="A115" s="283" t="str">
        <f>Translations!$B$469</f>
        <v>Gibraltar</v>
      </c>
    </row>
    <row r="116" ht="12.75">
      <c r="A116" s="283" t="str">
        <f>Translations!$B$380</f>
        <v>Greece</v>
      </c>
    </row>
    <row r="117" ht="12.75">
      <c r="A117" s="283" t="str">
        <f>Translations!$B$470</f>
        <v>Greenland</v>
      </c>
    </row>
    <row r="118" ht="12.75">
      <c r="A118" s="283" t="str">
        <f>Translations!$B$471</f>
        <v>Grenada</v>
      </c>
    </row>
    <row r="119" ht="12.75">
      <c r="A119" s="283" t="str">
        <f>Translations!$B$473</f>
        <v>Guam</v>
      </c>
    </row>
    <row r="120" ht="12.75">
      <c r="A120" s="283" t="str">
        <f>Translations!$B$474</f>
        <v>Guatemala</v>
      </c>
    </row>
    <row r="121" ht="12.75">
      <c r="A121" s="283" t="str">
        <f>Translations!$B$475</f>
        <v>Guernsey</v>
      </c>
    </row>
    <row r="122" ht="12.75">
      <c r="A122" s="283" t="str">
        <f>Translations!$B$476</f>
        <v>Guinea</v>
      </c>
    </row>
    <row r="123" ht="12.75">
      <c r="A123" s="283" t="str">
        <f>Translations!$B$477</f>
        <v>Guinea-Bissau</v>
      </c>
    </row>
    <row r="124" ht="12.75">
      <c r="A124" s="283" t="str">
        <f>Translations!$B$478</f>
        <v>Guyana</v>
      </c>
    </row>
    <row r="125" ht="12.75">
      <c r="A125" s="283" t="str">
        <f>Translations!$B$479</f>
        <v>Haiti</v>
      </c>
    </row>
    <row r="126" ht="12.75">
      <c r="A126" s="283" t="str">
        <f>Translations!$B$480</f>
        <v>Holy See (Vatican City State)</v>
      </c>
    </row>
    <row r="127" ht="12.75">
      <c r="A127" s="283" t="str">
        <f>Translations!$B$481</f>
        <v>Honduras</v>
      </c>
    </row>
    <row r="128" ht="12.75">
      <c r="A128" s="283" t="str">
        <f>Translations!$B$440</f>
        <v>Hong Kong SAR</v>
      </c>
    </row>
    <row r="129" ht="12.75">
      <c r="A129" s="283" t="str">
        <f>Translations!$B$381</f>
        <v>Hungary</v>
      </c>
    </row>
    <row r="130" ht="12.75">
      <c r="A130" s="283" t="str">
        <f>Translations!$B$382</f>
        <v>Iceland </v>
      </c>
    </row>
    <row r="131" ht="12.75">
      <c r="A131" s="283" t="str">
        <f>Translations!$B$482</f>
        <v>India</v>
      </c>
    </row>
    <row r="132" ht="12.75">
      <c r="A132" s="283" t="str">
        <f>Translations!$B$483</f>
        <v>Indonesia</v>
      </c>
    </row>
    <row r="133" ht="12.75">
      <c r="A133" s="283" t="str">
        <f>Translations!$B$484</f>
        <v>Iran, Islamic Republic of</v>
      </c>
    </row>
    <row r="134" ht="12.75">
      <c r="A134" s="283" t="str">
        <f>Translations!$B$485</f>
        <v>Iraq</v>
      </c>
    </row>
    <row r="135" ht="12.75">
      <c r="A135" s="283" t="str">
        <f>Translations!$B$383</f>
        <v>Ireland</v>
      </c>
    </row>
    <row r="136" ht="12.75">
      <c r="A136" s="283" t="str">
        <f>Translations!$B$486</f>
        <v>Isle of Man</v>
      </c>
    </row>
    <row r="137" ht="12.75">
      <c r="A137" s="283" t="str">
        <f>Translations!$B$487</f>
        <v>Israel</v>
      </c>
    </row>
    <row r="138" ht="12.75">
      <c r="A138" s="283" t="str">
        <f>Translations!$B$384</f>
        <v>Italy</v>
      </c>
    </row>
    <row r="139" ht="12.75">
      <c r="A139" s="283" t="str">
        <f>Translations!$B$488</f>
        <v>Jamaica</v>
      </c>
    </row>
    <row r="140" ht="12.75">
      <c r="A140" s="283" t="str">
        <f>Translations!$B$489</f>
        <v>Japan</v>
      </c>
    </row>
    <row r="141" ht="12.75">
      <c r="A141" s="283" t="str">
        <f>Translations!$B$490</f>
        <v>Jersey</v>
      </c>
    </row>
    <row r="142" ht="12.75">
      <c r="A142" s="283" t="str">
        <f>Translations!$B$491</f>
        <v>Jordan</v>
      </c>
    </row>
    <row r="143" ht="12.75">
      <c r="A143" s="283" t="str">
        <f>Translations!$B$492</f>
        <v>Kazakhstan</v>
      </c>
    </row>
    <row r="144" ht="12.75">
      <c r="A144" s="283" t="str">
        <f>Translations!$B$493</f>
        <v>Kenya</v>
      </c>
    </row>
    <row r="145" ht="12.75">
      <c r="A145" s="283" t="str">
        <f>Translations!$B$494</f>
        <v>Kiribati</v>
      </c>
    </row>
    <row r="146" ht="12.75">
      <c r="A146" s="283" t="str">
        <f>Translations!$B$449</f>
        <v>Korea, Democratic People's Republic of</v>
      </c>
    </row>
    <row r="147" ht="12.75">
      <c r="A147" s="283" t="str">
        <f>Translations!$B$545</f>
        <v>Korea, Republic of</v>
      </c>
    </row>
    <row r="148" ht="15">
      <c r="A148" s="409" t="str">
        <f>Translations!$B$825</f>
        <v>Kosovo, United Nations Interim Administration Mission</v>
      </c>
    </row>
    <row r="149" ht="12.75">
      <c r="A149" s="283" t="str">
        <f>Translations!$B$495</f>
        <v>Kuwait</v>
      </c>
    </row>
    <row r="150" ht="12.75">
      <c r="A150" s="283" t="str">
        <f>Translations!$B$496</f>
        <v>Kyrgyzstan</v>
      </c>
    </row>
    <row r="151" ht="12.75">
      <c r="A151" s="283" t="str">
        <f>Translations!$B$497</f>
        <v>Lao People's Democratic Republic</v>
      </c>
    </row>
    <row r="152" ht="12.75">
      <c r="A152" s="283" t="str">
        <f>Translations!$B$385</f>
        <v>Latvia</v>
      </c>
    </row>
    <row r="153" ht="12.75">
      <c r="A153" s="283" t="str">
        <f>Translations!$B$498</f>
        <v>Lebanon</v>
      </c>
    </row>
    <row r="154" ht="12.75">
      <c r="A154" s="283" t="str">
        <f>Translations!$B$499</f>
        <v>Lesotho</v>
      </c>
    </row>
    <row r="155" ht="12.75">
      <c r="A155" s="283" t="str">
        <f>Translations!$B$500</f>
        <v>Liberia</v>
      </c>
    </row>
    <row r="156" ht="12.75">
      <c r="A156" s="283" t="str">
        <f>Translations!$B$501</f>
        <v>Libya</v>
      </c>
    </row>
    <row r="157" ht="12.75">
      <c r="A157" s="283" t="str">
        <f>Translations!$B$386</f>
        <v>Liechtenstein</v>
      </c>
    </row>
    <row r="158" ht="12.75">
      <c r="A158" s="283" t="str">
        <f>Translations!$B$387</f>
        <v>Lithuania</v>
      </c>
    </row>
    <row r="159" ht="12.75">
      <c r="A159" s="283" t="str">
        <f>Translations!$B$388</f>
        <v>Luxembourg</v>
      </c>
    </row>
    <row r="160" ht="12.75">
      <c r="A160" s="283" t="str">
        <f>Translations!$B$441</f>
        <v>Macao SAR</v>
      </c>
    </row>
    <row r="161" ht="12.75">
      <c r="A161" s="283" t="str">
        <f>Translations!$B$578</f>
        <v>Macedonia, The Former Yugoslav Republic of</v>
      </c>
    </row>
    <row r="162" ht="12.75">
      <c r="A162" s="283" t="str">
        <f>Translations!$B$502</f>
        <v>Madagascar</v>
      </c>
    </row>
    <row r="163" ht="12.75">
      <c r="A163" s="283" t="str">
        <f>Translations!$B$503</f>
        <v>Malawi</v>
      </c>
    </row>
    <row r="164" ht="12.75">
      <c r="A164" s="283" t="str">
        <f>Translations!$B$504</f>
        <v>Malaysia</v>
      </c>
    </row>
    <row r="165" ht="12.75">
      <c r="A165" s="283" t="str">
        <f>Translations!$B$505</f>
        <v>Maldives</v>
      </c>
    </row>
    <row r="166" ht="12.75">
      <c r="A166" s="283" t="str">
        <f>Translations!$B$506</f>
        <v>Mali</v>
      </c>
    </row>
    <row r="167" ht="12.75">
      <c r="A167" s="283" t="str">
        <f>Translations!$B$389</f>
        <v>Malta</v>
      </c>
    </row>
    <row r="168" ht="12.75">
      <c r="A168" s="283" t="str">
        <f>Translations!$B$507</f>
        <v>Marshall Islands</v>
      </c>
    </row>
    <row r="169" ht="12.75">
      <c r="A169" s="283" t="str">
        <f>Translations!$B$509</f>
        <v>Mauritania</v>
      </c>
    </row>
    <row r="170" ht="12.75">
      <c r="A170" s="283" t="str">
        <f>Translations!$B$510</f>
        <v>Mauritius</v>
      </c>
    </row>
    <row r="171" ht="12.75">
      <c r="A171" s="283" t="str">
        <f>Translations!$B$511</f>
        <v>Mayotte</v>
      </c>
    </row>
    <row r="172" ht="12.75">
      <c r="A172" s="283" t="str">
        <f>Translations!$B$512</f>
        <v>Mexico</v>
      </c>
    </row>
    <row r="173" ht="12.75">
      <c r="A173" s="283" t="str">
        <f>Translations!$B$513</f>
        <v>Micronesia, Federated States of</v>
      </c>
    </row>
    <row r="174" ht="12.75">
      <c r="A174" s="283" t="str">
        <f>Translations!$B$546</f>
        <v>Moldova, Republic of</v>
      </c>
    </row>
    <row r="175" ht="12.75">
      <c r="A175" s="283" t="str">
        <f>Translations!$B$514</f>
        <v>Monaco</v>
      </c>
    </row>
    <row r="176" ht="12.75">
      <c r="A176" s="283" t="str">
        <f>Translations!$B$515</f>
        <v>Mongolia</v>
      </c>
    </row>
    <row r="177" ht="12.75">
      <c r="A177" s="283" t="str">
        <f>Translations!$B$516</f>
        <v>Montenegro</v>
      </c>
    </row>
    <row r="178" ht="12.75">
      <c r="A178" s="283" t="str">
        <f>Translations!$B$517</f>
        <v>Montserrat</v>
      </c>
    </row>
    <row r="179" ht="12.75">
      <c r="A179" s="283" t="str">
        <f>Translations!$B$518</f>
        <v>Morocco</v>
      </c>
    </row>
    <row r="180" ht="12.75">
      <c r="A180" s="283" t="str">
        <f>Translations!$B$519</f>
        <v>Mozambique</v>
      </c>
    </row>
    <row r="181" ht="12.75">
      <c r="A181" s="283" t="str">
        <f>Translations!$B$520</f>
        <v>Myanmar</v>
      </c>
    </row>
    <row r="182" ht="12.75">
      <c r="A182" s="283" t="str">
        <f>Translations!$B$521</f>
        <v>Namibia</v>
      </c>
    </row>
    <row r="183" ht="12.75">
      <c r="A183" s="283" t="str">
        <f>Translations!$B$522</f>
        <v>Nauru</v>
      </c>
    </row>
    <row r="184" ht="12.75">
      <c r="A184" s="283" t="str">
        <f>Translations!$B$523</f>
        <v>Nepal</v>
      </c>
    </row>
    <row r="185" ht="12.75">
      <c r="A185" s="283" t="str">
        <f>Translations!$B$390</f>
        <v>Netherlands</v>
      </c>
    </row>
    <row r="186" ht="12.75">
      <c r="A186" s="283" t="str">
        <f>Translations!$B$525</f>
        <v>New Caledonia</v>
      </c>
    </row>
    <row r="187" ht="12.75">
      <c r="A187" s="283" t="str">
        <f>Translations!$B$526</f>
        <v>New Zealand</v>
      </c>
    </row>
    <row r="188" ht="12.75">
      <c r="A188" s="283" t="str">
        <f>Translations!$B$527</f>
        <v>Nicaragua</v>
      </c>
    </row>
    <row r="189" ht="12.75">
      <c r="A189" s="283" t="str">
        <f>Translations!$B$528</f>
        <v>Niger</v>
      </c>
    </row>
    <row r="190" ht="12.75">
      <c r="A190" s="283" t="str">
        <f>Translations!$B$529</f>
        <v>Nigeria</v>
      </c>
    </row>
    <row r="191" ht="12.75">
      <c r="A191" s="283" t="str">
        <f>Translations!$B$530</f>
        <v>Niue</v>
      </c>
    </row>
    <row r="192" ht="12.75">
      <c r="A192" s="283" t="str">
        <f>Translations!$B$531</f>
        <v>Norfolk Island</v>
      </c>
    </row>
    <row r="193" ht="12.75">
      <c r="A193" s="283" t="str">
        <f>Translations!$B$532</f>
        <v>Northern Mariana Islands</v>
      </c>
    </row>
    <row r="194" ht="12.75">
      <c r="A194" s="283" t="str">
        <f>Translations!$B$391</f>
        <v>Norway </v>
      </c>
    </row>
    <row r="195" ht="12.75">
      <c r="A195" s="283" t="str">
        <f>Translations!$B$534</f>
        <v>Oman</v>
      </c>
    </row>
    <row r="196" ht="12.75">
      <c r="A196" s="283" t="str">
        <f>Translations!$B$535</f>
        <v>Pakistan</v>
      </c>
    </row>
    <row r="197" ht="12.75">
      <c r="A197" s="283" t="str">
        <f>Translations!$B$536</f>
        <v>Palau</v>
      </c>
    </row>
    <row r="198" ht="12.75">
      <c r="A198" s="283" t="str">
        <f>Translations!$B$533</f>
        <v>Palestinian Territory, Occupied</v>
      </c>
    </row>
    <row r="199" ht="12.75">
      <c r="A199" s="283" t="str">
        <f>Translations!$B$537</f>
        <v>Panama</v>
      </c>
    </row>
    <row r="200" ht="12.75">
      <c r="A200" s="283" t="str">
        <f>Translations!$B$538</f>
        <v>Papua New Guinea</v>
      </c>
    </row>
    <row r="201" ht="12.75">
      <c r="A201" s="283" t="str">
        <f>Translations!$B$539</f>
        <v>Paraguay</v>
      </c>
    </row>
    <row r="202" ht="12.75">
      <c r="A202" s="283" t="str">
        <f>Translations!$B$540</f>
        <v>Peru</v>
      </c>
    </row>
    <row r="203" ht="12.75">
      <c r="A203" s="283" t="str">
        <f>Translations!$B$541</f>
        <v>Philippines</v>
      </c>
    </row>
    <row r="204" ht="12.75">
      <c r="A204" s="283" t="str">
        <f>Translations!$B$542</f>
        <v>Pitcairn</v>
      </c>
    </row>
    <row r="205" ht="12.75">
      <c r="A205" s="283" t="str">
        <f>Translations!$B$392</f>
        <v>Poland</v>
      </c>
    </row>
    <row r="206" ht="12.75">
      <c r="A206" s="283" t="str">
        <f>Translations!$B$393</f>
        <v>Portugal</v>
      </c>
    </row>
    <row r="207" ht="12.75">
      <c r="A207" s="283" t="str">
        <f>Translations!$B$543</f>
        <v>Puerto Rico</v>
      </c>
    </row>
    <row r="208" ht="12.75">
      <c r="A208" s="283" t="str">
        <f>Translations!$B$544</f>
        <v>Qatar</v>
      </c>
    </row>
    <row r="209" ht="12.75">
      <c r="A209" s="283" t="str">
        <f>Translations!$B$394</f>
        <v>Romania</v>
      </c>
    </row>
    <row r="210" ht="12.75">
      <c r="A210" s="283" t="str">
        <f>Translations!$B$548</f>
        <v>Russian Federation</v>
      </c>
    </row>
    <row r="211" ht="12.75">
      <c r="A211" s="283" t="str">
        <f>Translations!$B$549</f>
        <v>Rwanda</v>
      </c>
    </row>
    <row r="212" ht="12.75">
      <c r="A212" s="283" t="str">
        <f>Translations!$B$550</f>
        <v>Saint Barthélemy</v>
      </c>
    </row>
    <row r="213" ht="15">
      <c r="A213" s="409" t="str">
        <f>Translations!$B$826</f>
        <v>Saint Helena, Ascension and Tristan da Cunha</v>
      </c>
    </row>
    <row r="214" ht="12.75">
      <c r="A214" s="283" t="str">
        <f>Translations!$B$552</f>
        <v>Saint Kitts and Nevis</v>
      </c>
    </row>
    <row r="215" ht="12.75">
      <c r="A215" s="283" t="str">
        <f>Translations!$B$553</f>
        <v>Saint Lucia</v>
      </c>
    </row>
    <row r="216" ht="12.75">
      <c r="A216" s="283" t="str">
        <f>Translations!$B$555</f>
        <v>Saint Pierre and Miquelon</v>
      </c>
    </row>
    <row r="217" ht="12.75">
      <c r="A217" s="283" t="str">
        <f>Translations!$B$556</f>
        <v>Saint Vincent and the Grenadines</v>
      </c>
    </row>
    <row r="218" ht="12.75">
      <c r="A218" s="283" t="str">
        <f>Translations!$B$554</f>
        <v>Saint-Martin (French part)</v>
      </c>
    </row>
    <row r="219" ht="12.75">
      <c r="A219" s="283" t="str">
        <f>Translations!$B$557</f>
        <v>Samoa</v>
      </c>
    </row>
    <row r="220" ht="12.75">
      <c r="A220" s="283" t="str">
        <f>Translations!$B$558</f>
        <v>San Marino</v>
      </c>
    </row>
    <row r="221" ht="12.75">
      <c r="A221" s="283" t="str">
        <f>Translations!$B$559</f>
        <v>Sao Tome and Principe</v>
      </c>
    </row>
    <row r="222" ht="12.75">
      <c r="A222" s="283" t="str">
        <f>Translations!$B$560</f>
        <v>Saudi Arabia</v>
      </c>
    </row>
    <row r="223" ht="12.75">
      <c r="A223" s="283" t="str">
        <f>Translations!$B$561</f>
        <v>Senegal</v>
      </c>
    </row>
    <row r="224" ht="12.75">
      <c r="A224" s="283" t="str">
        <f>Translations!$B$562</f>
        <v>Serbia</v>
      </c>
    </row>
    <row r="225" ht="12.75">
      <c r="A225" s="283" t="str">
        <f>Translations!$B$563</f>
        <v>Seychelles</v>
      </c>
    </row>
    <row r="226" ht="12.75">
      <c r="A226" s="283" t="str">
        <f>Translations!$B$564</f>
        <v>Sierra Leone</v>
      </c>
    </row>
    <row r="227" ht="12.75">
      <c r="A227" s="283" t="str">
        <f>Translations!$B$565</f>
        <v>Singapore</v>
      </c>
    </row>
    <row r="228" ht="15">
      <c r="A228" s="409" t="str">
        <f>Translations!$B$827</f>
        <v>Sint Maarten (Dutch Part)</v>
      </c>
    </row>
    <row r="229" ht="12.75">
      <c r="A229" s="283" t="str">
        <f>Translations!$B$395</f>
        <v>Slovakia</v>
      </c>
    </row>
    <row r="230" ht="12.75">
      <c r="A230" s="283" t="str">
        <f>Translations!$B$396</f>
        <v>Slovenia</v>
      </c>
    </row>
    <row r="231" ht="12.75">
      <c r="A231" s="283" t="str">
        <f>Translations!$B$566</f>
        <v>Solomon Islands</v>
      </c>
    </row>
    <row r="232" ht="12.75">
      <c r="A232" s="283" t="str">
        <f>Translations!$B$567</f>
        <v>Somalia</v>
      </c>
    </row>
    <row r="233" ht="12.75">
      <c r="A233" s="283" t="str">
        <f>Translations!$B$568</f>
        <v>South Africa</v>
      </c>
    </row>
    <row r="234" ht="15">
      <c r="A234" s="409" t="str">
        <f>Translations!$B$828</f>
        <v>South Georgia and the South Sandwich Islands</v>
      </c>
    </row>
    <row r="235" ht="15">
      <c r="A235" s="409" t="str">
        <f>Translations!$B$829</f>
        <v>South Sudan</v>
      </c>
    </row>
    <row r="236" ht="12.75">
      <c r="A236" s="283" t="str">
        <f>Translations!$B$397</f>
        <v>Spain</v>
      </c>
    </row>
    <row r="237" ht="12.75">
      <c r="A237" s="283" t="str">
        <f>Translations!$B$569</f>
        <v>Sri Lanka</v>
      </c>
    </row>
    <row r="238" ht="12.75">
      <c r="A238" s="283" t="str">
        <f>Translations!$B$570</f>
        <v>Sudan</v>
      </c>
    </row>
    <row r="239" ht="12.75">
      <c r="A239" s="283" t="str">
        <f>Translations!$B$571</f>
        <v>Suriname</v>
      </c>
    </row>
    <row r="240" ht="12.75">
      <c r="A240" s="283" t="str">
        <f>Translations!$B$572</f>
        <v>Svalbard and Jan Mayen Islands</v>
      </c>
    </row>
    <row r="241" ht="12.75">
      <c r="A241" s="283" t="str">
        <f>Translations!$B$573</f>
        <v>Swaziland</v>
      </c>
    </row>
    <row r="242" ht="12.75">
      <c r="A242" s="283" t="str">
        <f>Translations!$B$398</f>
        <v>Sweden</v>
      </c>
    </row>
    <row r="243" ht="12.75">
      <c r="A243" s="283" t="str">
        <f>Translations!$B$574</f>
        <v>Switzerland</v>
      </c>
    </row>
    <row r="244" ht="12.75">
      <c r="A244" s="283" t="str">
        <f>Translations!$B$575</f>
        <v>Syrian Arab Republic</v>
      </c>
    </row>
    <row r="245" ht="15">
      <c r="A245" s="409" t="str">
        <f>Translations!$B$830</f>
        <v>Taiwan</v>
      </c>
    </row>
    <row r="246" ht="12.75">
      <c r="A246" s="283" t="str">
        <f>Translations!$B$576</f>
        <v>Tajikistan</v>
      </c>
    </row>
    <row r="247" ht="12.75">
      <c r="A247" s="283" t="str">
        <f>Translations!$B$592</f>
        <v>Tanzania, United Republic of</v>
      </c>
    </row>
    <row r="248" ht="12.75">
      <c r="A248" s="283" t="str">
        <f>Translations!$B$577</f>
        <v>Thailand</v>
      </c>
    </row>
    <row r="249" ht="12.75">
      <c r="A249" s="283" t="str">
        <f>Translations!$B$579</f>
        <v>Timor-Leste</v>
      </c>
    </row>
    <row r="250" ht="12.75">
      <c r="A250" s="283" t="str">
        <f>Translations!$B$580</f>
        <v>Togo</v>
      </c>
    </row>
    <row r="251" ht="12.75">
      <c r="A251" s="283" t="str">
        <f>Translations!$B$581</f>
        <v>Tokelau</v>
      </c>
    </row>
    <row r="252" ht="12.75">
      <c r="A252" s="283" t="str">
        <f>Translations!$B$582</f>
        <v>Tonga</v>
      </c>
    </row>
    <row r="253" ht="12.75">
      <c r="A253" s="283" t="str">
        <f>Translations!$B$583</f>
        <v>Trinidad and Tobago</v>
      </c>
    </row>
    <row r="254" ht="12.75">
      <c r="A254" s="283" t="str">
        <f>Translations!$B$584</f>
        <v>Tunisia</v>
      </c>
    </row>
    <row r="255" ht="12.75">
      <c r="A255" s="283" t="str">
        <f>Translations!$B$585</f>
        <v>Turkey</v>
      </c>
    </row>
    <row r="256" ht="12.75">
      <c r="A256" s="283" t="str">
        <f>Translations!$B$586</f>
        <v>Turkmenistan</v>
      </c>
    </row>
    <row r="257" ht="12.75">
      <c r="A257" s="283" t="str">
        <f>Translations!$B$587</f>
        <v>Turks and Caicos Islands</v>
      </c>
    </row>
    <row r="258" ht="12.75">
      <c r="A258" s="283" t="str">
        <f>Translations!$B$588</f>
        <v>Tuvalu</v>
      </c>
    </row>
    <row r="259" ht="12.75">
      <c r="A259" s="283" t="str">
        <f>Translations!$B$589</f>
        <v>Uganda</v>
      </c>
    </row>
    <row r="260" ht="12.75">
      <c r="A260" s="283" t="str">
        <f>Translations!$B$590</f>
        <v>Ukraine</v>
      </c>
    </row>
    <row r="261" ht="12.75">
      <c r="A261" s="283" t="str">
        <f>Translations!$B$591</f>
        <v>United Arab Emirates</v>
      </c>
    </row>
    <row r="262" ht="12.75">
      <c r="A262" s="283" t="str">
        <f>Translations!$B$399</f>
        <v>United Kingdom</v>
      </c>
    </row>
    <row r="263" ht="12.75">
      <c r="A263" s="283" t="str">
        <f>Translations!$B$593</f>
        <v>United States</v>
      </c>
    </row>
    <row r="264" ht="12.75">
      <c r="A264" s="283" t="str">
        <f>Translations!$B$595</f>
        <v>Uruguay</v>
      </c>
    </row>
    <row r="265" ht="12.75">
      <c r="A265" s="283" t="str">
        <f>Translations!$B$596</f>
        <v>Uzbekistan</v>
      </c>
    </row>
    <row r="266" ht="12.75">
      <c r="A266" s="283" t="str">
        <f>Translations!$B$597</f>
        <v>Vanuatu</v>
      </c>
    </row>
    <row r="267" ht="12.75">
      <c r="A267" s="283" t="str">
        <f>Translations!$B$598</f>
        <v>Venezuela, Bolivarian Republic of</v>
      </c>
    </row>
    <row r="268" ht="12.75">
      <c r="A268" s="283" t="str">
        <f>Translations!$B$599</f>
        <v>Viet Nam</v>
      </c>
    </row>
    <row r="269" ht="12.75">
      <c r="A269" s="283" t="str">
        <f>Translations!$B$426</f>
        <v>Virgin Islands, British</v>
      </c>
    </row>
    <row r="270" ht="12.75">
      <c r="A270" s="283" t="str">
        <f>Translations!$B$594</f>
        <v>Virgin Islands, U.S.</v>
      </c>
    </row>
    <row r="271" ht="12.75">
      <c r="A271" s="283" t="str">
        <f>Translations!$B$600</f>
        <v>Wallis and Futuna Islands</v>
      </c>
    </row>
    <row r="272" ht="12.75">
      <c r="A272" s="283" t="str">
        <f>Translations!$B$601</f>
        <v>Western Sahara</v>
      </c>
    </row>
    <row r="273" ht="12.75">
      <c r="A273" s="283" t="str">
        <f>Translations!$B$602</f>
        <v>Yemen</v>
      </c>
    </row>
    <row r="274" ht="12.75">
      <c r="A274" s="283" t="str">
        <f>Translations!$B$603</f>
        <v>Zambia</v>
      </c>
    </row>
    <row r="275" ht="12.75">
      <c r="A275" s="283" t="str">
        <f>Translations!$B$604</f>
        <v>Zimbabwe</v>
      </c>
    </row>
    <row r="276" ht="12.75"/>
    <row r="277" ht="12.75"/>
    <row r="278" ht="12.75"/>
    <row r="279" ht="12.75">
      <c r="A279" s="63" t="s">
        <v>875</v>
      </c>
    </row>
    <row r="280" ht="12.75">
      <c r="A280" s="62" t="str">
        <f>Translations!$B$605</f>
        <v>submitted to competent authority</v>
      </c>
    </row>
    <row r="281" ht="12.75">
      <c r="A281" s="62" t="str">
        <f>Translations!$B$606</f>
        <v>approved by competent authority</v>
      </c>
    </row>
    <row r="282" ht="12.75">
      <c r="A282" s="62" t="str">
        <f>Translations!$B$607</f>
        <v>rejected by competent authority</v>
      </c>
    </row>
    <row r="283" ht="12.75">
      <c r="A283" s="62" t="str">
        <f>Translations!$B$608</f>
        <v>returned with remarks</v>
      </c>
    </row>
    <row r="284" ht="12.75">
      <c r="A284" s="62" t="str">
        <f>Translations!$B$609</f>
        <v>working draft</v>
      </c>
    </row>
    <row r="285" ht="12.75">
      <c r="A285" s="62"/>
    </row>
    <row r="286" ht="12.75"/>
    <row r="287" ht="12.75"/>
    <row r="288" ht="12.75"/>
    <row r="289" ht="12.75"/>
    <row r="290" ht="12.75"/>
    <row r="291" ht="12.75"/>
    <row r="292" ht="12.75">
      <c r="A292" s="282" t="s">
        <v>302</v>
      </c>
    </row>
    <row r="293" ht="12.75">
      <c r="A293" s="283" t="str">
        <f>Translations!$B$368</f>
        <v>Please select</v>
      </c>
    </row>
    <row r="294" ht="12.75">
      <c r="A294" s="283" t="str">
        <f>Translations!$B$610</f>
        <v>Commercial</v>
      </c>
    </row>
    <row r="295" ht="12.75">
      <c r="A295" s="283" t="str">
        <f>Translations!$B$611</f>
        <v>Non-commercial</v>
      </c>
    </row>
    <row r="296" ht="12.75"/>
    <row r="297" ht="12.75"/>
    <row r="298" ht="12.75">
      <c r="A298" s="285" t="s">
        <v>312</v>
      </c>
    </row>
    <row r="299" ht="12.75">
      <c r="A299" s="283" t="str">
        <f>Translations!$B$368</f>
        <v>Please select</v>
      </c>
    </row>
    <row r="300" ht="12.75">
      <c r="A300" s="283" t="str">
        <f>Translations!$B$612</f>
        <v>Scheduled flights</v>
      </c>
    </row>
    <row r="301" ht="12.75">
      <c r="A301" s="283" t="str">
        <f>Translations!$B$613</f>
        <v>Non-scheduled flights</v>
      </c>
    </row>
    <row r="302" ht="12.75">
      <c r="A302" s="283" t="str">
        <f>Translations!$B$614</f>
        <v>Scheduled and non-scheduled flights</v>
      </c>
    </row>
    <row r="303" ht="12.75"/>
    <row r="304" ht="12.75"/>
    <row r="305" ht="12.75">
      <c r="A305" s="285" t="s">
        <v>330</v>
      </c>
    </row>
    <row r="306" ht="12.75">
      <c r="A306" s="283" t="str">
        <f>Translations!$B$368</f>
        <v>Please select</v>
      </c>
    </row>
    <row r="307" ht="12.75">
      <c r="A307" s="284" t="str">
        <f>Translations!$B$615</f>
        <v>Only intra-EEA flights</v>
      </c>
    </row>
    <row r="308" ht="12.75">
      <c r="A308" s="284" t="str">
        <f>Translations!$B$616</f>
        <v>Flights inside and outside the EEA</v>
      </c>
    </row>
    <row r="309" ht="12.75"/>
    <row r="310" ht="12.75"/>
    <row r="311" ht="12.75">
      <c r="A311" s="285" t="s">
        <v>260</v>
      </c>
    </row>
    <row r="312" ht="12.75">
      <c r="A312" s="283" t="str">
        <f>Translations!$B$368</f>
        <v>Please select</v>
      </c>
    </row>
    <row r="313" ht="12.75">
      <c r="A313" s="283"/>
    </row>
    <row r="314" ht="12.75">
      <c r="A314" s="283" t="str">
        <f>Translations!$B$617</f>
        <v>Captain</v>
      </c>
    </row>
    <row r="315" ht="12.75">
      <c r="A315" s="283" t="str">
        <f>Translations!$B$618</f>
        <v>Mr</v>
      </c>
    </row>
    <row r="316" ht="12.75">
      <c r="A316" s="283" t="str">
        <f>Translations!$B$619</f>
        <v>Mrs</v>
      </c>
    </row>
    <row r="317" ht="12.75">
      <c r="A317" s="283" t="str">
        <f>Translations!$B$620</f>
        <v>Ms</v>
      </c>
    </row>
    <row r="318" ht="12.75">
      <c r="A318" s="283" t="str">
        <f>Translations!$B$621</f>
        <v>Miss</v>
      </c>
    </row>
    <row r="319" ht="12.75">
      <c r="A319" s="283" t="str">
        <f>Translations!$B$622</f>
        <v>Dr</v>
      </c>
    </row>
    <row r="320" ht="12.75"/>
    <row r="321" ht="12.75">
      <c r="A321" s="285" t="s">
        <v>367</v>
      </c>
    </row>
    <row r="322" ht="12.75">
      <c r="A322" s="286" t="str">
        <f>Translations!$B$368</f>
        <v>Please select</v>
      </c>
    </row>
    <row r="323" ht="12.75">
      <c r="A323" s="286"/>
    </row>
    <row r="324" ht="12.75">
      <c r="A324" s="283" t="str">
        <f>Translations!$B$623</f>
        <v>Company / Limited Liability Partnership</v>
      </c>
    </row>
    <row r="325" ht="12.75">
      <c r="A325" s="283" t="str">
        <f>Translations!$B$624</f>
        <v>Partnership</v>
      </c>
    </row>
    <row r="326" ht="12.75">
      <c r="A326" s="283" t="str">
        <f>Translations!$B$625</f>
        <v>Individual / Sole Trader</v>
      </c>
    </row>
    <row r="327" ht="12.75"/>
    <row r="328" ht="12.75">
      <c r="A328" s="285" t="s">
        <v>235</v>
      </c>
    </row>
    <row r="329" ht="12.75">
      <c r="A329" s="283" t="str">
        <f>Translations!$B$368</f>
        <v>Please select</v>
      </c>
    </row>
    <row r="330" ht="12.75">
      <c r="A330" s="283" t="str">
        <f>Translations!$B$626</f>
        <v>Actual/standard mass from Mass &amp; Balance documentation</v>
      </c>
    </row>
    <row r="331" ht="12.75">
      <c r="A331" s="283" t="str">
        <f>Translations!$B$627</f>
        <v>Alternative methodology</v>
      </c>
    </row>
    <row r="332" ht="12.75"/>
    <row r="333" ht="12.75">
      <c r="A333" s="285" t="s">
        <v>237</v>
      </c>
    </row>
    <row r="334" ht="12.75">
      <c r="A334" s="283" t="str">
        <f>Translations!$B$368</f>
        <v>Please select</v>
      </c>
    </row>
    <row r="335" ht="12.75">
      <c r="A335" s="283" t="str">
        <f>Translations!$B$628</f>
        <v>100 kg default</v>
      </c>
    </row>
    <row r="336" ht="12.75">
      <c r="A336" s="283" t="str">
        <f>Translations!$B$629</f>
        <v>Mass contained in Mass &amp; Balance documentation</v>
      </c>
    </row>
    <row r="337" ht="12.75">
      <c r="A337" s="84"/>
    </row>
    <row r="338" ht="12.75">
      <c r="A338" s="282" t="s">
        <v>395</v>
      </c>
    </row>
    <row r="339" ht="12.75">
      <c r="A339" s="283"/>
    </row>
    <row r="340" ht="12.75">
      <c r="A340" s="287" t="s">
        <v>221</v>
      </c>
    </row>
    <row r="341" ht="12.75">
      <c r="A341" s="287" t="s">
        <v>222</v>
      </c>
    </row>
    <row r="342" ht="12.75">
      <c r="A342" s="287" t="s">
        <v>223</v>
      </c>
    </row>
    <row r="343" ht="12.75">
      <c r="A343" s="287" t="s">
        <v>224</v>
      </c>
    </row>
    <row r="344" ht="12.75">
      <c r="A344" s="287" t="s">
        <v>225</v>
      </c>
    </row>
    <row r="345" ht="12.75">
      <c r="A345" s="287" t="s">
        <v>406</v>
      </c>
    </row>
    <row r="346" ht="12.75">
      <c r="A346" s="287" t="s">
        <v>408</v>
      </c>
    </row>
    <row r="347" ht="12.75">
      <c r="A347" s="287" t="s">
        <v>411</v>
      </c>
    </row>
    <row r="348" ht="12.75"/>
    <row r="349" ht="12.75">
      <c r="A349" s="285" t="s">
        <v>696</v>
      </c>
    </row>
    <row r="350" ht="12.75">
      <c r="A350" s="283" t="str">
        <f>Translations!$B$368</f>
        <v>Please select</v>
      </c>
    </row>
    <row r="351" ht="12.75">
      <c r="A351" s="283" t="str">
        <f>Translations!$B$630</f>
        <v>No documented environmental management system in place</v>
      </c>
    </row>
    <row r="352" ht="12.75">
      <c r="A352" s="283" t="str">
        <f>Translations!$B$631</f>
        <v>Documented environmental management system in place</v>
      </c>
    </row>
    <row r="353" ht="12.75">
      <c r="A353" s="283" t="str">
        <f>Translations!$B$632</f>
        <v>Certified environmental management system in place</v>
      </c>
    </row>
    <row r="354" ht="12.75"/>
    <row r="355" ht="12.75"/>
    <row r="356" ht="12.75">
      <c r="A356" s="285" t="s">
        <v>467</v>
      </c>
    </row>
    <row r="357" ht="12.75">
      <c r="A357" s="283" t="str">
        <f>Translations!$B$368</f>
        <v>Please select</v>
      </c>
    </row>
    <row r="358" ht="12.75">
      <c r="A358" s="283" t="b">
        <v>1</v>
      </c>
    </row>
    <row r="359" ht="12.75">
      <c r="A359" s="283" t="b">
        <v>0</v>
      </c>
    </row>
    <row r="360" ht="12.75"/>
    <row r="361" ht="12.75"/>
    <row r="362" ht="12.75">
      <c r="A362" s="285" t="s">
        <v>229</v>
      </c>
    </row>
    <row r="363" ht="12.75">
      <c r="A363" s="283" t="str">
        <f>Translations!$B$633</f>
        <v>Use by Competent Authority only</v>
      </c>
    </row>
    <row r="364" ht="12.75">
      <c r="A364" s="283" t="str">
        <f>Translations!$B$634</f>
        <v>To be filled in by aircraft operator</v>
      </c>
    </row>
    <row r="365" ht="12.75"/>
    <row r="366" ht="12.75"/>
    <row r="367" ht="12.75">
      <c r="A367" s="282" t="s">
        <v>132</v>
      </c>
    </row>
    <row r="368" ht="12.75">
      <c r="A368" s="283" t="str">
        <f>Translations!$B$635</f>
        <v>Monitoring Plan for Annual Emissions</v>
      </c>
    </row>
    <row r="369" ht="12.75">
      <c r="A369" s="283" t="str">
        <f>Translations!$B$636</f>
        <v>Monitoring Plan for  Tonne-Kilometre Data</v>
      </c>
    </row>
    <row r="370" ht="12.75"/>
    <row r="371" ht="12.75"/>
    <row r="372" ht="12.75">
      <c r="A372" s="282" t="s">
        <v>185</v>
      </c>
    </row>
    <row r="373" ht="12.75">
      <c r="A373" s="283"/>
    </row>
    <row r="374" ht="12.75">
      <c r="A374" s="283" t="str">
        <f>Translations!$B$637</f>
        <v>n/a</v>
      </c>
    </row>
    <row r="375" ht="12.75"/>
    <row r="376" ht="12.75">
      <c r="A376" s="282" t="s">
        <v>137</v>
      </c>
    </row>
    <row r="377" ht="12.75">
      <c r="A377" s="283" t="str">
        <f>Translations!$B$638</f>
        <v>New monitoring plan</v>
      </c>
    </row>
    <row r="378" ht="12.75">
      <c r="A378" s="283" t="str">
        <f>Translations!$B$639</f>
        <v>Updated monitoring plan</v>
      </c>
    </row>
    <row r="379" ht="12.75"/>
    <row r="380" ht="12.75"/>
    <row r="381" ht="12.75">
      <c r="A381" s="282" t="s">
        <v>732</v>
      </c>
    </row>
    <row r="382" ht="12.75">
      <c r="A382" s="288" t="b">
        <v>1</v>
      </c>
    </row>
    <row r="383" ht="12.75">
      <c r="A383" s="288" t="b">
        <v>0</v>
      </c>
    </row>
    <row r="384" ht="12.75">
      <c r="A384" s="288">
        <v>1</v>
      </c>
    </row>
    <row r="385" ht="12.75">
      <c r="A385" s="288">
        <v>0</v>
      </c>
    </row>
    <row r="386" ht="12.75"/>
    <row r="387" ht="12.75"/>
    <row r="388" ht="12.75">
      <c r="A388" s="285" t="s">
        <v>819</v>
      </c>
    </row>
    <row r="389" ht="12.75">
      <c r="A389" s="286" t="str">
        <f>Translations!$B$368</f>
        <v>Please select</v>
      </c>
    </row>
    <row r="390" ht="12.75">
      <c r="A390" s="286" t="str">
        <f>Translations!$B$640</f>
        <v>As measured by fuel supplier</v>
      </c>
    </row>
    <row r="391" ht="12.75">
      <c r="A391" s="286" t="str">
        <f>Translations!$B$641</f>
        <v>On-board measuring equipment</v>
      </c>
    </row>
    <row r="392" ht="12.75"/>
    <row r="393" ht="12.75">
      <c r="A393" s="285" t="s">
        <v>822</v>
      </c>
    </row>
    <row r="394" ht="12.75">
      <c r="A394" s="286" t="str">
        <f>Translations!$B$368</f>
        <v>Please select</v>
      </c>
    </row>
    <row r="395" ht="12.75">
      <c r="A395" s="286"/>
    </row>
    <row r="396" ht="12.75">
      <c r="A396" s="286" t="str">
        <f>Translations!$B$642</f>
        <v>Taken from fuel supplier (delivery notes or invoices)</v>
      </c>
    </row>
    <row r="397" ht="12.75">
      <c r="A397" s="286" t="str">
        <f>Translations!$B$643</f>
        <v>Recorded in Mass &amp; Balance documentation</v>
      </c>
    </row>
    <row r="398" ht="12.75">
      <c r="A398" s="286" t="str">
        <f>Translations!$B$644</f>
        <v>Recorded in aircraft technical log</v>
      </c>
    </row>
    <row r="399" ht="12.75">
      <c r="A399" s="286" t="str">
        <f>Translations!$B$645</f>
        <v>Transmitted electronically from aircraft to operator</v>
      </c>
    </row>
    <row r="400" ht="12.75"/>
    <row r="401" ht="12.75">
      <c r="A401" s="285" t="s">
        <v>794</v>
      </c>
    </row>
    <row r="402" ht="12.75">
      <c r="A402" s="283" t="str">
        <f>Translations!$B$368</f>
        <v>Please select</v>
      </c>
    </row>
    <row r="403" ht="12.75">
      <c r="A403" s="283"/>
    </row>
    <row r="404" ht="12.75">
      <c r="A404" s="283" t="str">
        <f>Translations!$B$646</f>
        <v>Daily</v>
      </c>
    </row>
    <row r="405" ht="12.75">
      <c r="A405" s="283" t="str">
        <f>Translations!$B$647</f>
        <v>Weekly</v>
      </c>
    </row>
    <row r="406" ht="12.75">
      <c r="A406" s="283" t="str">
        <f>Translations!$B$648</f>
        <v>Monthly</v>
      </c>
    </row>
    <row r="407" ht="12.75">
      <c r="A407" s="283" t="str">
        <f>Translations!$B$649</f>
        <v>Annual</v>
      </c>
    </row>
    <row r="408" ht="12.75"/>
    <row r="409" ht="12.75">
      <c r="A409" s="285" t="s">
        <v>830</v>
      </c>
    </row>
    <row r="410" ht="12.75">
      <c r="A410" s="283" t="str">
        <f>Translations!$B$368</f>
        <v>Please select</v>
      </c>
    </row>
    <row r="411" ht="12.75">
      <c r="A411" s="283" t="str">
        <f>Translations!$B$650</f>
        <v>EF</v>
      </c>
    </row>
    <row r="412" ht="12.75">
      <c r="A412" s="283" t="str">
        <f>Translations!$B$651</f>
        <v>NCV</v>
      </c>
    </row>
    <row r="413" ht="12.75">
      <c r="A413" s="283" t="str">
        <f>Translations!$B$652</f>
        <v>NCV &amp; EF</v>
      </c>
    </row>
    <row r="414" ht="12.75">
      <c r="A414" s="283" t="str">
        <f>Translations!$B$653</f>
        <v>Biogenic content</v>
      </c>
    </row>
    <row r="415" ht="12.75">
      <c r="A415" s="283" t="str">
        <f>Translations!$B$654</f>
        <v>NCV, EF &amp; bio</v>
      </c>
    </row>
    <row r="416" ht="12.75"/>
    <row r="417" ht="12.75">
      <c r="A417" s="285" t="s">
        <v>835</v>
      </c>
    </row>
    <row r="418" ht="12.75">
      <c r="A418" s="283" t="str">
        <f>Translations!$B$368</f>
        <v>Please select</v>
      </c>
    </row>
    <row r="419" ht="12.75">
      <c r="A419" s="283" t="s">
        <v>836</v>
      </c>
    </row>
    <row r="420" ht="12.75">
      <c r="A420" s="283" t="s">
        <v>837</v>
      </c>
    </row>
    <row r="421" ht="12.75">
      <c r="A421" s="283" t="str">
        <f>Translations!$B$637</f>
        <v>n/a</v>
      </c>
    </row>
    <row r="422" ht="12.75"/>
    <row r="423" ht="12.75">
      <c r="A423" s="285" t="s">
        <v>682</v>
      </c>
    </row>
    <row r="424" ht="12.75">
      <c r="A424" s="289">
        <f>""</f>
      </c>
    </row>
    <row r="425" ht="12.75">
      <c r="A425" s="289">
        <v>2</v>
      </c>
    </row>
    <row r="426" ht="12.75">
      <c r="A426" s="289">
        <v>1</v>
      </c>
    </row>
    <row r="427" ht="12.75">
      <c r="A427" s="289" t="str">
        <f>Translations!$B$637</f>
        <v>n/a</v>
      </c>
    </row>
    <row r="428" ht="12.75"/>
    <row r="429" ht="12.75"/>
    <row r="430" ht="12.75"/>
    <row r="431" ht="12.75"/>
    <row r="432" ht="12.75">
      <c r="A432" s="285" t="s">
        <v>12</v>
      </c>
    </row>
    <row r="433" ht="12.75">
      <c r="A433" s="283" t="str">
        <f>Translations!$B$368</f>
        <v>Please select</v>
      </c>
    </row>
    <row r="434" ht="12.75">
      <c r="A434" s="283" t="str">
        <f>Translations!$B$655</f>
        <v>Major</v>
      </c>
    </row>
    <row r="435" ht="12.75">
      <c r="A435" s="283" t="str">
        <f>Translations!$B$656</f>
        <v>Minor</v>
      </c>
    </row>
    <row r="436" ht="12.75">
      <c r="A436" s="283" t="str">
        <f>Translations!$B$657</f>
        <v>De minimis</v>
      </c>
    </row>
    <row r="437" ht="12.75"/>
    <row r="438" ht="12.75">
      <c r="A438" s="285" t="s">
        <v>16</v>
      </c>
    </row>
    <row r="439" ht="12.75">
      <c r="A439" s="290" t="str">
        <f>Translations!$B$368</f>
        <v>Please select</v>
      </c>
    </row>
    <row r="440" ht="12.75">
      <c r="A440" s="290" t="str">
        <f>Translations!$B$220</f>
        <v>Method A</v>
      </c>
    </row>
    <row r="441" ht="12.75">
      <c r="A441" s="290" t="str">
        <f>Translations!$B$222</f>
        <v>Method B</v>
      </c>
    </row>
    <row r="442" ht="12.75"/>
    <row r="443" ht="12.75"/>
    <row r="444" ht="12.75">
      <c r="A444" s="285" t="s">
        <v>17</v>
      </c>
    </row>
    <row r="445" ht="12.75">
      <c r="A445" s="290" t="str">
        <f>Translations!$B$368</f>
        <v>Please select</v>
      </c>
    </row>
    <row r="446" ht="12.75">
      <c r="A446" s="283" t="str">
        <f>Translations!$B$658</f>
        <v>Actual density in aircraft tanks</v>
      </c>
    </row>
    <row r="447" ht="12.75">
      <c r="A447" s="283" t="str">
        <f>Translations!$B$659</f>
        <v>Actual density of uplift</v>
      </c>
    </row>
    <row r="448" ht="12.75">
      <c r="A448" s="283" t="str">
        <f>Translations!$B$660</f>
        <v>Standard value (0.8kg/litre)</v>
      </c>
    </row>
    <row r="449" ht="12.75"/>
    <row r="450" ht="12.75"/>
    <row r="451" ht="12.75">
      <c r="A451" s="285" t="s">
        <v>21</v>
      </c>
    </row>
    <row r="452" ht="12.75">
      <c r="A452" s="283" t="str">
        <f>Translations!$B$661</f>
        <v>Jet kerosene</v>
      </c>
    </row>
    <row r="453" ht="12.75">
      <c r="A453" s="283" t="str">
        <f>Translations!$B$662</f>
        <v>Jet gasoline</v>
      </c>
    </row>
    <row r="454" ht="12.75">
      <c r="A454" s="283" t="str">
        <f>Translations!$B$663</f>
        <v>Aviation gasoline</v>
      </c>
    </row>
    <row r="455" ht="12.75">
      <c r="A455" s="283" t="str">
        <f>Translations!$B$664</f>
        <v>Alternative</v>
      </c>
    </row>
    <row r="456" ht="12.75">
      <c r="A456" s="283" t="str">
        <f>Translations!$B$184</f>
        <v>Biofuel</v>
      </c>
    </row>
    <row r="457" ht="12.75"/>
    <row r="458" ht="12.75">
      <c r="A458" s="285" t="s">
        <v>29</v>
      </c>
    </row>
    <row r="459" ht="12.75">
      <c r="A459" s="283"/>
    </row>
    <row r="460" ht="12.75">
      <c r="A460" s="283" t="s">
        <v>836</v>
      </c>
    </row>
    <row r="461" ht="12.75">
      <c r="A461" s="283" t="s">
        <v>837</v>
      </c>
    </row>
    <row r="462" ht="12.75">
      <c r="A462" s="283" t="str">
        <f>Translations!$B$665</f>
        <v>unknown</v>
      </c>
    </row>
    <row r="463" ht="12.75"/>
    <row r="464" ht="12.75"/>
    <row r="465" ht="12.75">
      <c r="A465" s="282" t="str">
        <f>Translations!$B$666</f>
        <v>Commission approved tools</v>
      </c>
    </row>
    <row r="466" ht="12.75">
      <c r="A466" s="290" t="str">
        <f>Translations!$B$368</f>
        <v>Please select</v>
      </c>
    </row>
    <row r="467" ht="12.75">
      <c r="A467" s="290"/>
    </row>
    <row r="468" ht="12.75">
      <c r="A468" s="283" t="str">
        <f>Translations!$B$667</f>
        <v>Small Emitters Tool - Eurocontrol's fuel consumption estimation tool</v>
      </c>
    </row>
    <row r="469" ht="12.75"/>
    <row r="470" ht="12.75"/>
    <row r="471" ht="12.75"/>
    <row r="472" ht="12.75"/>
    <row r="473" ht="12.75"/>
    <row r="474" ht="12.75">
      <c r="A474" s="282" t="s">
        <v>192</v>
      </c>
    </row>
    <row r="475" ht="12.75">
      <c r="A475" s="283" t="str">
        <f>Translations!$B$368</f>
        <v>Please select</v>
      </c>
    </row>
    <row r="476" ht="12.75">
      <c r="A476" s="283"/>
    </row>
    <row r="477" ht="12.75">
      <c r="A477" s="283" t="str">
        <f>Translations!$B$637</f>
        <v>n/a</v>
      </c>
    </row>
    <row r="478" ht="12.75">
      <c r="A478" s="283" t="str">
        <f>Translations!$B$668</f>
        <v>Environment Agency</v>
      </c>
    </row>
    <row r="479" ht="12.75">
      <c r="A479" s="283" t="str">
        <f>Translations!$B$669</f>
        <v>Ministry of Environment</v>
      </c>
    </row>
    <row r="480" ht="12.75">
      <c r="A480" s="283" t="str">
        <f>Translations!$B$670</f>
        <v>Civil Aviation Authority</v>
      </c>
    </row>
    <row r="481" ht="12.75">
      <c r="A481" s="283" t="str">
        <f>Translations!$B$671</f>
        <v>Ministry of Transport</v>
      </c>
    </row>
    <row r="482" ht="12.75">
      <c r="A482" s="283"/>
    </row>
    <row r="483" ht="12.75">
      <c r="A483" s="283"/>
    </row>
    <row r="484" ht="12.75">
      <c r="A484" s="283"/>
    </row>
    <row r="485" ht="12.75">
      <c r="A485" s="283"/>
    </row>
    <row r="486" ht="12.75">
      <c r="A486" s="283"/>
    </row>
    <row r="487" ht="12.75">
      <c r="A487" s="283"/>
    </row>
    <row r="488" ht="12.75">
      <c r="A488" s="283"/>
    </row>
    <row r="489" ht="12.75">
      <c r="A489" s="283"/>
    </row>
    <row r="490" ht="12.75">
      <c r="A490" s="283"/>
    </row>
    <row r="491" ht="12.75">
      <c r="A491" s="283"/>
    </row>
    <row r="492" ht="12.75">
      <c r="A492" s="283"/>
    </row>
    <row r="495" ht="12.75">
      <c r="A495" s="282" t="s">
        <v>301</v>
      </c>
    </row>
    <row r="496" ht="12.75">
      <c r="A496" s="283" t="str">
        <f>Translations!$B$368</f>
        <v>Please select</v>
      </c>
    </row>
    <row r="497" ht="12.75">
      <c r="A497" s="283"/>
    </row>
    <row r="498" ht="12.75">
      <c r="A498" s="283" t="str">
        <f>Translations!$B$672</f>
        <v>Afghanistan - Ministry of Transport and Civil Aviation</v>
      </c>
    </row>
    <row r="499" ht="12.75">
      <c r="A499" s="283" t="str">
        <f>Translations!$B$673</f>
        <v>Algeria - Établissement Nationale de la Navigation Aérienne (ENNA)</v>
      </c>
    </row>
    <row r="500" ht="12.75">
      <c r="A500" s="283" t="str">
        <f>Translations!$B$674</f>
        <v>Angola - Instituto Nacional da Aviação Civil</v>
      </c>
    </row>
    <row r="501" ht="12.75">
      <c r="A501" s="283" t="str">
        <f>Translations!$B$675</f>
        <v>Argentina - Comando de Regiones Aéreas</v>
      </c>
    </row>
    <row r="502" ht="12.75">
      <c r="A502" s="283" t="str">
        <f>Translations!$B$676</f>
        <v>Armenia - General Department of Civil Aviation</v>
      </c>
    </row>
    <row r="503" ht="12.75">
      <c r="A503" s="283" t="str">
        <f>Translations!$B$677</f>
        <v>Australia - Civil Aviation Safety Authority</v>
      </c>
    </row>
    <row r="504" ht="12.75">
      <c r="A504" s="283" t="str">
        <f>Translations!$B$678</f>
        <v>Austria - Ministry of Transport, Innovation and Technology</v>
      </c>
    </row>
    <row r="505" ht="12.75">
      <c r="A505" s="283" t="str">
        <f>Translations!$B$679</f>
        <v>Bahrain - Civil Aviation Affairs</v>
      </c>
    </row>
    <row r="506" ht="12.75">
      <c r="A506" s="283" t="str">
        <f>Translations!$B$680</f>
        <v>Belgium - Service public fédéral Mobilité et Transports</v>
      </c>
    </row>
    <row r="507" ht="12.75">
      <c r="A507" s="283" t="str">
        <f>Translations!$B$681</f>
        <v>Bermuda - Bermuda Department of Civil Aviation (DCA)</v>
      </c>
    </row>
    <row r="508" ht="12.75">
      <c r="A508" s="283" t="str">
        <f>Translations!$B$682</f>
        <v>Bolivia - Dirección General de Aeronáutica Civil</v>
      </c>
    </row>
    <row r="509" ht="12.75">
      <c r="A509" s="283" t="str">
        <f>Translations!$B$683</f>
        <v>Bosnia and Herzegovina - Department of Civil Aviation</v>
      </c>
    </row>
    <row r="510" ht="12.75">
      <c r="A510" s="283" t="str">
        <f>Translations!$B$684</f>
        <v>Botswana - Ministry of Works &amp; Transport — Department of Civil Aviation</v>
      </c>
    </row>
    <row r="511" ht="12.75">
      <c r="A511" s="283" t="str">
        <f>Translations!$B$685</f>
        <v>Brazil - Agência Nacional de Aviação Civil (ANAC)</v>
      </c>
    </row>
    <row r="512" ht="12.75">
      <c r="A512" s="283" t="str">
        <f>Translations!$B$686</f>
        <v>Brunei Darussalam - Department of Civil Aviation</v>
      </c>
    </row>
    <row r="513" ht="12.75">
      <c r="A513" s="283" t="str">
        <f>Translations!$B$687</f>
        <v>Bulgaria - Civil Aviation Administration</v>
      </c>
    </row>
    <row r="514" ht="12.75">
      <c r="A514" s="283" t="str">
        <f>Translations!$B$688</f>
        <v>Cambodia - Ministry of Public Works and Transport</v>
      </c>
    </row>
    <row r="515" ht="12.75">
      <c r="A515" s="283" t="str">
        <f>Translations!$B$689</f>
        <v>Canada - Canadian Transportation Agency</v>
      </c>
    </row>
    <row r="516" ht="12.75">
      <c r="A516" s="283" t="str">
        <f>Translations!$B$690</f>
        <v>Cape Verde - Agência de Aviação Civil (AAC)</v>
      </c>
    </row>
    <row r="517" ht="12.75">
      <c r="A517" s="283" t="str">
        <f>Translations!$B$691</f>
        <v>Cayman - Civil Aviation Authority (CAA) of the Cayman Islands</v>
      </c>
    </row>
    <row r="518" ht="12.75">
      <c r="A518" s="283" t="str">
        <f>Translations!$B$692</f>
        <v>Chile - Dirección General de Aeronáutica Civil</v>
      </c>
    </row>
    <row r="519" ht="12.75">
      <c r="A519" s="283" t="str">
        <f>Translations!$B$693</f>
        <v>China - Air Traffic Management Bureau (ATMB), General Administration of Civil Aviation of China</v>
      </c>
    </row>
    <row r="520" ht="12.75">
      <c r="A520" s="283" t="str">
        <f>Translations!$B$694</f>
        <v>Colombia - República de Colombia Aeronáutica Civil</v>
      </c>
    </row>
    <row r="521" ht="12.75">
      <c r="A521" s="283" t="str">
        <f>Translations!$B$695</f>
        <v>Costa Rica - Dirección General de Aviación Civil</v>
      </c>
    </row>
    <row r="522" ht="12.75">
      <c r="A522" s="283" t="str">
        <f>Translations!$B$696</f>
        <v>Croatia - Civil Aviation Authority</v>
      </c>
    </row>
    <row r="523" ht="12.75">
      <c r="A523" s="283" t="str">
        <f>Translations!$B$697</f>
        <v>Cuba - Instituto de Aeronáutica Civil de Cuba</v>
      </c>
    </row>
    <row r="524" ht="12.75">
      <c r="A524" s="283" t="str">
        <f>Translations!$B$698</f>
        <v>Cyprus - Department of Civil Aviation of Cyprus</v>
      </c>
    </row>
    <row r="525" ht="12.75">
      <c r="A525" s="283" t="str">
        <f>Translations!$B$699</f>
        <v>Czech Republic - Civil Aviation Authority</v>
      </c>
    </row>
    <row r="526" ht="12.75">
      <c r="A526" s="283" t="str">
        <f>Translations!$B$700</f>
        <v>Denmark - Civil Aviation Administration</v>
      </c>
    </row>
    <row r="527" ht="12.75">
      <c r="A527" s="283" t="str">
        <f>Translations!$B$701</f>
        <v>Dominican Republic - Instituto Dominicano de Aviación Civil</v>
      </c>
    </row>
    <row r="528" ht="12.75">
      <c r="A528" s="283" t="str">
        <f>Translations!$B$702</f>
        <v>Ecuador - Dirección General de Aviación Civil del Ecuador</v>
      </c>
    </row>
    <row r="529" ht="12.75">
      <c r="A529" s="283" t="str">
        <f>Translations!$B$703</f>
        <v>Egypt - Ministry of Civil Aviation</v>
      </c>
    </row>
    <row r="530" ht="12.75">
      <c r="A530" s="283" t="str">
        <f>Translations!$B$704</f>
        <v>El Salvador - Autoridad de Aviación Civil – El Salvador</v>
      </c>
    </row>
    <row r="531" ht="12.75">
      <c r="A531" s="283" t="str">
        <f>Translations!$B$705</f>
        <v>Estonia - Estonian Civil Aviation Administration</v>
      </c>
    </row>
    <row r="532" ht="12.75">
      <c r="A532" s="283" t="str">
        <f>Translations!$B$706</f>
        <v>Fiji - Civil Aviation Authority</v>
      </c>
    </row>
    <row r="533" ht="12.75">
      <c r="A533" s="283" t="str">
        <f>Translations!$B$707</f>
        <v>Finland - Civil Aviation Authority</v>
      </c>
    </row>
    <row r="534" ht="12.75">
      <c r="A534" s="283" t="str">
        <f>Translations!$B$708</f>
        <v>France - Direction Générale de I' Aviation Civile (DGAC)</v>
      </c>
    </row>
    <row r="535" ht="12.75">
      <c r="A535" s="283" t="str">
        <f>Translations!$B$709</f>
        <v>Gambia - Gambia Civil Aviation Authority</v>
      </c>
    </row>
    <row r="536" ht="12.75">
      <c r="A536" s="283" t="str">
        <f>Translations!$B$710</f>
        <v>Germany - Air Navigation Services</v>
      </c>
    </row>
    <row r="537" ht="12.75">
      <c r="A537" s="283" t="str">
        <f>Translations!$B$711</f>
        <v>Ghana - Ghana Civil Aviation Authority</v>
      </c>
    </row>
    <row r="538" ht="12.75">
      <c r="A538" s="283" t="str">
        <f>Translations!$B$712</f>
        <v>Greece - Hellenic Civil Aviation Authority</v>
      </c>
    </row>
    <row r="539" ht="12.75">
      <c r="A539" s="283" t="str">
        <f>Translations!$B$713</f>
        <v>Hungary - Directorate for Air Transport</v>
      </c>
    </row>
    <row r="540" ht="12.75">
      <c r="A540" s="283" t="str">
        <f>Translations!$B$714</f>
        <v>Iceland - Civil Aviation Administration</v>
      </c>
    </row>
    <row r="541" ht="12.75">
      <c r="A541" s="283" t="str">
        <f>Translations!$B$715</f>
        <v>India - Directorate General of Civil Aviation</v>
      </c>
    </row>
    <row r="542" ht="12.75">
      <c r="A542" s="283" t="str">
        <f>Translations!$B$716</f>
        <v>Indonesia - Direktorat Jenderal Perhubungan Udara</v>
      </c>
    </row>
    <row r="543" ht="12.75">
      <c r="A543" s="283" t="str">
        <f>Translations!$B$717</f>
        <v>Iran, Islamic Republic of - Civil Aviation Organization of Iran</v>
      </c>
    </row>
    <row r="544" ht="12.75">
      <c r="A544" s="283" t="str">
        <f>Translations!$B$718</f>
        <v>Ireland - Irish Aviation Authority</v>
      </c>
    </row>
    <row r="545" ht="12.75">
      <c r="A545" s="284" t="str">
        <f>Translations!$B$831</f>
        <v>Ireland - Commission for Aviation Regulation</v>
      </c>
    </row>
    <row r="546" ht="12.75">
      <c r="A546" s="283" t="str">
        <f>Translations!$B$719</f>
        <v>Israel - Civil Aviation Authority</v>
      </c>
    </row>
    <row r="547" ht="12.75">
      <c r="A547" s="283" t="str">
        <f>Translations!$B$720</f>
        <v>Italy - Agenzia Nazionale della Sicurezza del Volo</v>
      </c>
    </row>
    <row r="548" ht="12.75">
      <c r="A548" s="283" t="str">
        <f>Translations!$B$721</f>
        <v>Jamaica - Civil Aviation Authority</v>
      </c>
    </row>
    <row r="549" ht="12.75">
      <c r="A549" s="283" t="str">
        <f>Translations!$B$722</f>
        <v>Japan - Ministry of Land, Infrastructure and Transport</v>
      </c>
    </row>
    <row r="550" ht="12.75">
      <c r="A550" s="283" t="str">
        <f>Translations!$B$723</f>
        <v>Jordan - Civil Aviation Regulatory Commission (CARC) (formerly called "Jordan Civil Aviation Authority (JCAA)")</v>
      </c>
    </row>
    <row r="551" ht="12.75">
      <c r="A551" s="283" t="str">
        <f>Translations!$B$724</f>
        <v>Kenya - Kenya Civil Aviation Authority</v>
      </c>
    </row>
    <row r="552" ht="12.75">
      <c r="A552" s="283" t="str">
        <f>Translations!$B$725</f>
        <v>Kuwait - Directorate General of Civil Aviation</v>
      </c>
    </row>
    <row r="553" ht="12.75">
      <c r="A553" s="283" t="str">
        <f>Translations!$B$726</f>
        <v>Latvia - Civil Aviation Agency</v>
      </c>
    </row>
    <row r="554" ht="12.75">
      <c r="A554" s="283" t="str">
        <f>Translations!$B$727</f>
        <v>Lebanon - Lebanese Civil Aviation Authority</v>
      </c>
    </row>
    <row r="555" ht="12.75">
      <c r="A555" s="283" t="str">
        <f>Translations!$B$728</f>
        <v>Libyan Arab Jamahiriya - Libyan Civil Aviation Authority</v>
      </c>
    </row>
    <row r="556" ht="12.75">
      <c r="A556" s="283" t="str">
        <f>Translations!$B$729</f>
        <v>Lithuania - Directorate of Civil Aviation</v>
      </c>
    </row>
    <row r="557" ht="12.75">
      <c r="A557" s="283" t="str">
        <f>Translations!$B$730</f>
        <v>Malaysia - Department of Civil Aviation</v>
      </c>
    </row>
    <row r="558" ht="12.75">
      <c r="A558" s="283" t="str">
        <f>Translations!$B$731</f>
        <v>Maldives - Civil Aviation Department</v>
      </c>
    </row>
    <row r="559" ht="12.75">
      <c r="A559" s="283" t="str">
        <f>Translations!$B$732</f>
        <v>Malta - Department of Civil Aviation</v>
      </c>
    </row>
    <row r="560" ht="12.75">
      <c r="A560" s="283" t="str">
        <f>Translations!$B$733</f>
        <v>Mexico - Secretaría de Comunicaciones y Transportes</v>
      </c>
    </row>
    <row r="561" ht="12.75">
      <c r="A561" s="283" t="str">
        <f>Translations!$B$734</f>
        <v>Mongolia - Civil Aviation Authority</v>
      </c>
    </row>
    <row r="562" ht="12.75">
      <c r="A562" s="283" t="str">
        <f>Translations!$B$735</f>
        <v>Montenegro - Ministry Maritime Affairs, Transportation and Telecommunications</v>
      </c>
    </row>
    <row r="563" ht="12.75">
      <c r="A563" s="283" t="str">
        <f>Translations!$B$736</f>
        <v>Morocco - Ministère des Transports</v>
      </c>
    </row>
    <row r="564" ht="12.75">
      <c r="A564" s="283" t="str">
        <f>Translations!$B$737</f>
        <v>Namibia - Directorate of Civil Aviation (DCA Namibia)</v>
      </c>
    </row>
    <row r="565" ht="12.75">
      <c r="A565" s="283" t="str">
        <f>Translations!$B$738</f>
        <v>Nepal - Civil Aviation Authority of Nepal</v>
      </c>
    </row>
    <row r="566" ht="12.75">
      <c r="A566" s="283" t="str">
        <f>Translations!$B$739</f>
        <v>Netherlands - Directorate General of Civil Aviation and Freight Transport (DGTL)</v>
      </c>
    </row>
    <row r="567" ht="12.75">
      <c r="A567" s="283" t="str">
        <f>Translations!$B$740</f>
        <v>New Zealand - Airways Corporation of New Zealand</v>
      </c>
    </row>
    <row r="568" ht="12.75">
      <c r="A568" s="283" t="str">
        <f>Translations!$B$741</f>
        <v>Nicaragua - Instituto Nicaragüense de Aeronáutica Civíl</v>
      </c>
    </row>
    <row r="569" ht="12.75">
      <c r="A569" s="283" t="str">
        <f>Translations!$B$742</f>
        <v>Nigeria - Nigerian Civil Aviation Authority (NCAA)</v>
      </c>
    </row>
    <row r="570" ht="12.75">
      <c r="A570" s="283" t="str">
        <f>Translations!$B$743</f>
        <v>Norway - Civil Aviation Authority</v>
      </c>
    </row>
    <row r="571" ht="12.75">
      <c r="A571" s="283" t="str">
        <f>Translations!$B$744</f>
        <v>Oman - Directorate General of Civil Aviation and Meteorology</v>
      </c>
    </row>
    <row r="572" ht="12.75">
      <c r="A572" s="283" t="str">
        <f>Translations!$B$745</f>
        <v>Pakistan - Civil Aviation Authority</v>
      </c>
    </row>
    <row r="573" ht="12.75">
      <c r="A573" s="283" t="str">
        <f>Translations!$B$746</f>
        <v>Paraguay - Dirección Nacional de Aeronáutica Civil (DINAC)</v>
      </c>
    </row>
    <row r="574" ht="12.75">
      <c r="A574" s="283" t="str">
        <f>Translations!$B$747</f>
        <v>Peru - Dirección General de Aeronáutica Civil</v>
      </c>
    </row>
    <row r="575" ht="12.75">
      <c r="A575" s="283" t="str">
        <f>Translations!$B$748</f>
        <v>Philippines - Air Transportation Office (ATO)</v>
      </c>
    </row>
    <row r="576" ht="12.75">
      <c r="A576" s="283" t="str">
        <f>Translations!$B$749</f>
        <v>Poland - Civil Aviation Office</v>
      </c>
    </row>
    <row r="577" ht="12.75">
      <c r="A577" s="283" t="str">
        <f>Translations!$B$750</f>
        <v>Portugal - Instituto Nacional de Aviação Civil</v>
      </c>
    </row>
    <row r="578" ht="12.75">
      <c r="A578" s="283" t="str">
        <f>Translations!$B$751</f>
        <v>Republic of Korea - Ministry of Construction and Transportation</v>
      </c>
    </row>
    <row r="579" ht="12.75">
      <c r="A579" s="283" t="str">
        <f>Translations!$B$752</f>
        <v>Republic of Moldova - Civil Aviation Administration</v>
      </c>
    </row>
    <row r="580" ht="12.75">
      <c r="A580" s="283" t="str">
        <f>Translations!$B$753</f>
        <v>Romania - Romanian Civil Aeronautical Authority</v>
      </c>
    </row>
    <row r="581" ht="12.75">
      <c r="A581" s="283" t="str">
        <f>Translations!$B$754</f>
        <v>Russian Federation - State Civil Aviation Authority</v>
      </c>
    </row>
    <row r="582" ht="12.75">
      <c r="A582" s="283" t="str">
        <f>Translations!$B$755</f>
        <v>Saudi Arabia - Ministry of Defense and Aviation Presidency of Civil Aviation</v>
      </c>
    </row>
    <row r="583" ht="12.75">
      <c r="A583" s="283" t="str">
        <f>Translations!$B$756</f>
        <v>Serbia - Civil Aviation Directorate</v>
      </c>
    </row>
    <row r="584" ht="12.75">
      <c r="A584" s="283" t="str">
        <f>Translations!$B$757</f>
        <v>Seychelles - Directorate of Civil Aviation, Ministry of Tourism</v>
      </c>
    </row>
    <row r="585" ht="12.75">
      <c r="A585" s="283" t="str">
        <f>Translations!$B$758</f>
        <v>Singapore - Civil Aviation Authority of Singapore</v>
      </c>
    </row>
    <row r="586" ht="12.75">
      <c r="A586" s="283" t="str">
        <f>Translations!$B$759</f>
        <v>Slovakia - Civil Aviation Authority</v>
      </c>
    </row>
    <row r="587" ht="12.75">
      <c r="A587" s="283" t="str">
        <f>Translations!$B$760</f>
        <v>Slovenia - Civil Aviation Authority</v>
      </c>
    </row>
    <row r="588" ht="12.75">
      <c r="A588" s="283" t="str">
        <f>Translations!$B$761</f>
        <v>Somalia - Civil Aviation Caretaker Authority for Somalia</v>
      </c>
    </row>
    <row r="589" ht="12.75">
      <c r="A589" s="283" t="str">
        <f>Translations!$B$762</f>
        <v>South Africa - Civil Aviation Authority</v>
      </c>
    </row>
    <row r="590" ht="12.75">
      <c r="A590" s="283" t="str">
        <f>Translations!$B$763</f>
        <v>Spain - Ministerio de Fomento, Civil Aviation</v>
      </c>
    </row>
    <row r="591" ht="12.75">
      <c r="A591" s="283" t="str">
        <f>Translations!$B$764</f>
        <v>Sri Lanka - Civil Aviation Authority</v>
      </c>
    </row>
    <row r="592" ht="12.75">
      <c r="A592" s="283" t="str">
        <f>Translations!$B$765</f>
        <v>Sudan - Civil Aviation Authority</v>
      </c>
    </row>
    <row r="593" ht="12.75">
      <c r="A593" s="283" t="str">
        <f>Translations!$B$766</f>
        <v>Suriname - Civil Aviation Department of Suriname</v>
      </c>
    </row>
    <row r="594" ht="12.75">
      <c r="A594" s="283" t="str">
        <f>Translations!$B$767</f>
        <v>Sweden - Swedish Civil Aviation Authority</v>
      </c>
    </row>
    <row r="595" ht="12.75">
      <c r="A595" s="283" t="str">
        <f>Translations!$B$768</f>
        <v>Switzerland - Federal Office for Civil Aviation (FOCA)</v>
      </c>
    </row>
    <row r="596" ht="12.75">
      <c r="A596" s="283" t="str">
        <f>Translations!$B$769</f>
        <v>Thailand - Department of Civil Aviation</v>
      </c>
    </row>
    <row r="597" ht="12.75">
      <c r="A597" s="283" t="str">
        <f>Translations!$B$770</f>
        <v>The former Yugoslav Republic of Macedonia - Civil Aviation Administration</v>
      </c>
    </row>
    <row r="598" ht="12.75">
      <c r="A598" s="283" t="str">
        <f>Translations!$B$771</f>
        <v>Tonga - Ministry of Civil Aviation</v>
      </c>
    </row>
    <row r="599" ht="12.75">
      <c r="A599" s="283" t="str">
        <f>Translations!$B$772</f>
        <v>Trinidad and Tobago - Civil Aviation Authority</v>
      </c>
    </row>
    <row r="600" ht="12.75">
      <c r="A600" s="283" t="str">
        <f>Translations!$B$773</f>
        <v>Tunisia - Office de l'aviation civile et des aéroports</v>
      </c>
    </row>
    <row r="601" ht="12.75">
      <c r="A601" s="283" t="str">
        <f>Translations!$B$774</f>
        <v>Turkey - Directorate General of Civil Aviation</v>
      </c>
    </row>
    <row r="602" ht="12.75">
      <c r="A602" s="283" t="str">
        <f>Translations!$B$775</f>
        <v>Uganda - Civil Aviation Authority</v>
      </c>
    </row>
    <row r="603" ht="12.75">
      <c r="A603" s="283" t="str">
        <f>Translations!$B$776</f>
        <v>Ukraine - Civil Aviation Authority</v>
      </c>
    </row>
    <row r="604" ht="12.75">
      <c r="A604" s="283" t="str">
        <f>Translations!$B$777</f>
        <v>United Kingdom Civil Aviation Authority</v>
      </c>
    </row>
    <row r="605" ht="12.75">
      <c r="A605" s="283" t="str">
        <f>Translations!$B$778</f>
        <v>United Arab Emirates - General Civil Aviation Authority (GCAA)</v>
      </c>
    </row>
    <row r="606" ht="12.75">
      <c r="A606" s="283" t="str">
        <f>Translations!$B$779</f>
        <v>United Republic of Tanzania - Tanzania Civil Aviation Authority (TCAA)</v>
      </c>
    </row>
    <row r="607" ht="12.75">
      <c r="A607" s="283" t="str">
        <f>Translations!$B$780</f>
        <v>United States - Federal Aviation Administration</v>
      </c>
    </row>
    <row r="608" ht="12.75">
      <c r="A608" s="283" t="str">
        <f>Translations!$B$781</f>
        <v>Uruguay - Dirección Nacional de Aviación Civil e Infraestructura Aeronáutica (DINACIA)</v>
      </c>
    </row>
    <row r="609" ht="12.75">
      <c r="A609" s="283" t="str">
        <f>Translations!$B$782</f>
        <v>Vanuatu - Vanuatu Civil Aviation Authority</v>
      </c>
    </row>
    <row r="610" ht="12.75">
      <c r="A610" s="283" t="str">
        <f>Translations!$B$783</f>
        <v>Yemen - Civil Aviation and Meteorological Authority (CAMA)</v>
      </c>
    </row>
    <row r="611" ht="12.75">
      <c r="A611" s="283"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11.421875" defaultRowHeight="12.75"/>
  <cols>
    <col min="1" max="16384" width="11.421875" style="26" customWidth="1"/>
  </cols>
  <sheetData>
    <row r="2" ht="23.25">
      <c r="A2" s="25" t="s">
        <v>842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J839"/>
  <sheetViews>
    <sheetView zoomScalePageLayoutView="0" workbookViewId="0" topLeftCell="A34">
      <selection activeCell="B39" sqref="B39"/>
    </sheetView>
  </sheetViews>
  <sheetFormatPr defaultColWidth="11.421875" defaultRowHeight="12.75"/>
  <cols>
    <col min="1" max="1" width="8.28125" style="24" customWidth="1"/>
    <col min="2" max="2" width="50.7109375" style="369" customWidth="1"/>
    <col min="3" max="3" width="31.57421875" style="24" customWidth="1"/>
    <col min="4" max="16384" width="11.421875" style="24" customWidth="1"/>
  </cols>
  <sheetData>
    <row r="1" spans="1:3" ht="15">
      <c r="A1" s="23" t="s">
        <v>839</v>
      </c>
      <c r="B1" s="362" t="s">
        <v>840</v>
      </c>
      <c r="C1" s="23" t="s">
        <v>841</v>
      </c>
    </row>
    <row r="2" spans="1:2" ht="52.5">
      <c r="A2" s="361">
        <v>1</v>
      </c>
      <c r="B2" s="373" t="s">
        <v>722</v>
      </c>
    </row>
    <row r="3" spans="1:2" ht="18">
      <c r="A3" s="361">
        <v>2</v>
      </c>
      <c r="B3" s="328" t="s">
        <v>266</v>
      </c>
    </row>
    <row r="4" spans="1:2" ht="12.75">
      <c r="A4" s="361">
        <v>3</v>
      </c>
      <c r="B4" s="374" t="s">
        <v>267</v>
      </c>
    </row>
    <row r="5" spans="1:2" ht="12.75">
      <c r="A5" s="361">
        <v>4</v>
      </c>
      <c r="B5" s="374" t="s">
        <v>930</v>
      </c>
    </row>
    <row r="6" spans="1:2" ht="12.75">
      <c r="A6" s="361">
        <v>5</v>
      </c>
      <c r="B6" s="374" t="s">
        <v>268</v>
      </c>
    </row>
    <row r="7" spans="1:2" ht="12.75">
      <c r="A7" s="361">
        <v>6</v>
      </c>
      <c r="B7" s="374" t="s">
        <v>714</v>
      </c>
    </row>
    <row r="8" spans="1:2" ht="12.75">
      <c r="A8" s="361">
        <v>7</v>
      </c>
      <c r="B8" s="374" t="s">
        <v>147</v>
      </c>
    </row>
    <row r="9" spans="1:2" ht="12.75">
      <c r="A9" s="361">
        <v>8</v>
      </c>
      <c r="B9" s="374" t="s">
        <v>728</v>
      </c>
    </row>
    <row r="10" spans="1:2" ht="12.75">
      <c r="A10" s="361">
        <v>9</v>
      </c>
      <c r="B10" s="374" t="s">
        <v>723</v>
      </c>
    </row>
    <row r="11" spans="1:2" ht="12.75">
      <c r="A11" s="361">
        <v>10</v>
      </c>
      <c r="B11" s="374" t="s">
        <v>724</v>
      </c>
    </row>
    <row r="12" spans="1:2" ht="12.75">
      <c r="A12" s="361">
        <v>11</v>
      </c>
      <c r="B12" s="374" t="s">
        <v>725</v>
      </c>
    </row>
    <row r="13" spans="1:2" ht="12.75">
      <c r="A13" s="361">
        <v>12</v>
      </c>
      <c r="B13" s="374" t="s">
        <v>726</v>
      </c>
    </row>
    <row r="14" spans="1:2" ht="12.75">
      <c r="A14" s="361">
        <v>13</v>
      </c>
      <c r="B14" s="374" t="s">
        <v>727</v>
      </c>
    </row>
    <row r="15" spans="1:2" ht="12.75">
      <c r="A15" s="361">
        <v>14</v>
      </c>
      <c r="B15" s="374" t="s">
        <v>242</v>
      </c>
    </row>
    <row r="16" spans="1:2" ht="12.75">
      <c r="A16" s="361">
        <v>15</v>
      </c>
      <c r="B16" s="374" t="s">
        <v>248</v>
      </c>
    </row>
    <row r="17" spans="1:2" ht="12.75">
      <c r="A17" s="361">
        <v>16</v>
      </c>
      <c r="B17" s="374" t="s">
        <v>745</v>
      </c>
    </row>
    <row r="18" spans="1:2" ht="12.75">
      <c r="A18" s="361">
        <v>17</v>
      </c>
      <c r="B18" s="374" t="s">
        <v>262</v>
      </c>
    </row>
    <row r="19" spans="1:2" ht="12.75">
      <c r="A19" s="361">
        <v>18</v>
      </c>
      <c r="B19" s="374" t="s">
        <v>246</v>
      </c>
    </row>
    <row r="20" spans="1:2" ht="12.75">
      <c r="A20" s="361">
        <v>19</v>
      </c>
      <c r="B20" s="374" t="s">
        <v>146</v>
      </c>
    </row>
    <row r="21" spans="1:2" ht="12.75">
      <c r="A21" s="361">
        <v>20</v>
      </c>
      <c r="B21" s="4" t="s">
        <v>129</v>
      </c>
    </row>
    <row r="22" spans="1:2" ht="12.75">
      <c r="A22" s="361">
        <v>21</v>
      </c>
      <c r="B22" s="346" t="s">
        <v>838</v>
      </c>
    </row>
    <row r="23" spans="1:2" ht="25.5">
      <c r="A23" s="361">
        <v>22</v>
      </c>
      <c r="B23" s="324" t="s">
        <v>865</v>
      </c>
    </row>
    <row r="24" spans="1:2" ht="12.75">
      <c r="A24" s="361">
        <v>23</v>
      </c>
      <c r="B24" s="347" t="s">
        <v>864</v>
      </c>
    </row>
    <row r="25" spans="1:2" ht="51.75" thickBot="1">
      <c r="A25" s="361">
        <v>24</v>
      </c>
      <c r="B25" s="4" t="s">
        <v>226</v>
      </c>
    </row>
    <row r="26" spans="1:2" ht="13.5" thickBot="1">
      <c r="A26" s="361">
        <v>25</v>
      </c>
      <c r="B26" s="348" t="s">
        <v>227</v>
      </c>
    </row>
    <row r="27" spans="1:2" ht="25.5">
      <c r="A27" s="361">
        <v>26</v>
      </c>
      <c r="B27" s="348" t="s">
        <v>228</v>
      </c>
    </row>
    <row r="28" spans="1:2" ht="13.5" thickBot="1">
      <c r="A28" s="361">
        <v>27</v>
      </c>
      <c r="B28" s="4" t="s">
        <v>128</v>
      </c>
    </row>
    <row r="29" spans="1:2" ht="12.75">
      <c r="A29" s="361">
        <v>28</v>
      </c>
      <c r="B29" s="375" t="s">
        <v>124</v>
      </c>
    </row>
    <row r="30" spans="1:2" ht="12.75">
      <c r="A30" s="361">
        <v>29</v>
      </c>
      <c r="B30" s="376" t="s">
        <v>127</v>
      </c>
    </row>
    <row r="31" spans="1:2" ht="12.75">
      <c r="A31" s="361">
        <v>30</v>
      </c>
      <c r="B31" s="376" t="s">
        <v>125</v>
      </c>
    </row>
    <row r="32" spans="1:2" ht="13.5" thickBot="1">
      <c r="A32" s="361">
        <v>31</v>
      </c>
      <c r="B32" s="377" t="s">
        <v>126</v>
      </c>
    </row>
    <row r="33" spans="1:2" ht="18">
      <c r="A33" s="361">
        <v>32</v>
      </c>
      <c r="B33" s="349" t="s">
        <v>269</v>
      </c>
    </row>
    <row r="34" spans="1:2" ht="102">
      <c r="A34" s="361">
        <v>33</v>
      </c>
      <c r="B34" s="322" t="s">
        <v>876</v>
      </c>
    </row>
    <row r="35" spans="1:2" ht="12.75">
      <c r="A35" s="361">
        <v>34</v>
      </c>
      <c r="B35" s="347" t="s">
        <v>877</v>
      </c>
    </row>
    <row r="36" spans="1:2" ht="38.25">
      <c r="A36" s="361">
        <v>35</v>
      </c>
      <c r="B36" s="374" t="s">
        <v>878</v>
      </c>
    </row>
    <row r="37" spans="1:2" ht="63.75">
      <c r="A37" s="361">
        <v>36</v>
      </c>
      <c r="B37" s="347" t="s">
        <v>1029</v>
      </c>
    </row>
    <row r="38" spans="1:2" ht="12.75">
      <c r="A38" s="361">
        <v>37</v>
      </c>
      <c r="B38" t="s">
        <v>1030</v>
      </c>
    </row>
    <row r="39" spans="1:2" ht="51">
      <c r="A39" s="361">
        <v>38</v>
      </c>
      <c r="B39" s="347" t="s">
        <v>879</v>
      </c>
    </row>
    <row r="40" spans="1:2" ht="63.75">
      <c r="A40" s="361">
        <v>39</v>
      </c>
      <c r="B40" s="363" t="s">
        <v>883</v>
      </c>
    </row>
    <row r="41" spans="1:2" ht="12.75">
      <c r="A41" s="361">
        <v>40</v>
      </c>
      <c r="B41" s="347" t="s">
        <v>880</v>
      </c>
    </row>
    <row r="42" spans="1:2" ht="153">
      <c r="A42" s="361">
        <v>41</v>
      </c>
      <c r="B42" s="363" t="s">
        <v>881</v>
      </c>
    </row>
    <row r="43" spans="1:2" ht="114.75">
      <c r="A43" s="361">
        <v>42</v>
      </c>
      <c r="B43" s="347" t="s">
        <v>884</v>
      </c>
    </row>
    <row r="44" spans="1:2" ht="38.25">
      <c r="A44" s="361">
        <v>43</v>
      </c>
      <c r="B44" s="347" t="s">
        <v>882</v>
      </c>
    </row>
    <row r="45" spans="1:2" ht="25.5">
      <c r="A45" s="361">
        <v>44</v>
      </c>
      <c r="B45" s="374" t="s">
        <v>758</v>
      </c>
    </row>
    <row r="46" spans="1:2" ht="114.75">
      <c r="A46" s="361">
        <v>45</v>
      </c>
      <c r="B46" s="322" t="s">
        <v>885</v>
      </c>
    </row>
    <row r="47" spans="1:2" ht="63.75">
      <c r="A47" s="361">
        <v>46</v>
      </c>
      <c r="B47" s="86" t="s">
        <v>886</v>
      </c>
    </row>
    <row r="48" spans="1:2" ht="31.5">
      <c r="A48" s="361">
        <v>47</v>
      </c>
      <c r="B48" s="325" t="s">
        <v>151</v>
      </c>
    </row>
    <row r="49" spans="1:2" ht="89.25">
      <c r="A49" s="361">
        <v>48</v>
      </c>
      <c r="B49" s="86" t="s">
        <v>174</v>
      </c>
    </row>
    <row r="50" spans="1:2" ht="38.25">
      <c r="A50" s="361">
        <v>49</v>
      </c>
      <c r="B50" s="324" t="s">
        <v>936</v>
      </c>
    </row>
    <row r="51" spans="1:2" ht="51">
      <c r="A51" s="361">
        <v>50</v>
      </c>
      <c r="B51" s="324" t="s">
        <v>807</v>
      </c>
    </row>
    <row r="52" spans="1:2" ht="63.75">
      <c r="A52" s="361">
        <v>51</v>
      </c>
      <c r="B52" s="322" t="s">
        <v>888</v>
      </c>
    </row>
    <row r="53" spans="1:2" ht="25.5">
      <c r="A53" s="361">
        <v>52</v>
      </c>
      <c r="B53" s="347" t="s">
        <v>887</v>
      </c>
    </row>
    <row r="54" spans="1:2" ht="25.5">
      <c r="A54" s="361">
        <v>53</v>
      </c>
      <c r="B54" s="324" t="s">
        <v>218</v>
      </c>
    </row>
    <row r="55" spans="1:2" ht="12.75">
      <c r="A55" s="361">
        <v>54</v>
      </c>
      <c r="B55" s="350" t="s">
        <v>152</v>
      </c>
    </row>
    <row r="56" spans="1:2" ht="140.25">
      <c r="A56" s="361">
        <v>55</v>
      </c>
      <c r="B56" s="322" t="s">
        <v>889</v>
      </c>
    </row>
    <row r="57" spans="1:2" ht="127.5">
      <c r="A57" s="361">
        <v>56</v>
      </c>
      <c r="B57" s="322" t="s">
        <v>890</v>
      </c>
    </row>
    <row r="58" spans="1:2" ht="38.25">
      <c r="A58" s="361">
        <v>57</v>
      </c>
      <c r="B58" s="322" t="s">
        <v>278</v>
      </c>
    </row>
    <row r="59" spans="1:2" ht="51">
      <c r="A59" s="361">
        <v>58</v>
      </c>
      <c r="B59" s="324" t="s">
        <v>153</v>
      </c>
    </row>
    <row r="60" spans="1:2" ht="140.25">
      <c r="A60" s="361">
        <v>59</v>
      </c>
      <c r="B60" s="86" t="s">
        <v>895</v>
      </c>
    </row>
    <row r="61" spans="1:2" ht="15.75">
      <c r="A61" s="361">
        <v>60</v>
      </c>
      <c r="B61" s="323" t="s">
        <v>154</v>
      </c>
    </row>
    <row r="62" spans="1:2" ht="12.75">
      <c r="A62" s="361">
        <v>61</v>
      </c>
      <c r="B62" s="86" t="s">
        <v>155</v>
      </c>
    </row>
    <row r="63" spans="1:2" ht="12.75">
      <c r="A63" s="361">
        <v>62</v>
      </c>
      <c r="B63" s="347" t="s">
        <v>157</v>
      </c>
    </row>
    <row r="64" spans="1:2" ht="12.75">
      <c r="A64" s="361">
        <v>63</v>
      </c>
      <c r="B64" s="374" t="s">
        <v>156</v>
      </c>
    </row>
    <row r="65" spans="1:2" ht="12.75">
      <c r="A65" s="361">
        <v>64</v>
      </c>
      <c r="B65" s="347" t="s">
        <v>158</v>
      </c>
    </row>
    <row r="66" spans="1:2" ht="12.75">
      <c r="A66" s="361">
        <v>65</v>
      </c>
      <c r="B66" s="374" t="s">
        <v>891</v>
      </c>
    </row>
    <row r="67" spans="1:2" ht="12.75">
      <c r="A67" s="361">
        <v>66</v>
      </c>
      <c r="B67" s="322" t="s">
        <v>164</v>
      </c>
    </row>
    <row r="68" spans="1:2" ht="25.5">
      <c r="A68" s="361">
        <v>67</v>
      </c>
      <c r="B68" s="374" t="s">
        <v>757</v>
      </c>
    </row>
    <row r="69" spans="1:2" ht="12.75">
      <c r="A69" s="361">
        <v>68</v>
      </c>
      <c r="B69" s="347" t="s">
        <v>159</v>
      </c>
    </row>
    <row r="70" spans="1:2" ht="12.75">
      <c r="A70" s="361">
        <v>69</v>
      </c>
      <c r="B70" s="86" t="s">
        <v>160</v>
      </c>
    </row>
    <row r="71" spans="1:2" ht="12.75">
      <c r="A71" s="361">
        <v>70</v>
      </c>
      <c r="B71" s="378" t="s">
        <v>161</v>
      </c>
    </row>
    <row r="72" spans="1:2" ht="12.75">
      <c r="A72" s="361">
        <v>71</v>
      </c>
      <c r="B72" s="324" t="s">
        <v>162</v>
      </c>
    </row>
    <row r="73" spans="1:2" ht="12.75">
      <c r="A73" s="361">
        <v>72</v>
      </c>
      <c r="B73" s="378" t="s">
        <v>163</v>
      </c>
    </row>
    <row r="74" spans="1:2" ht="15.75">
      <c r="A74" s="361">
        <v>73</v>
      </c>
      <c r="B74" s="323" t="s">
        <v>165</v>
      </c>
    </row>
    <row r="75" spans="1:2" ht="127.5">
      <c r="A75" s="361">
        <v>74</v>
      </c>
      <c r="B75" s="324" t="s">
        <v>166</v>
      </c>
    </row>
    <row r="76" spans="1:2" ht="63.75">
      <c r="A76" s="361">
        <v>75</v>
      </c>
      <c r="B76" s="324" t="s">
        <v>730</v>
      </c>
    </row>
    <row r="77" spans="1:2" ht="89.25">
      <c r="A77" s="361">
        <v>76</v>
      </c>
      <c r="B77" s="324" t="s">
        <v>808</v>
      </c>
    </row>
    <row r="78" spans="1:2" ht="12.75">
      <c r="A78" s="361">
        <v>77</v>
      </c>
      <c r="B78" s="351" t="s">
        <v>729</v>
      </c>
    </row>
    <row r="79" spans="1:2" ht="12.75">
      <c r="A79" s="361">
        <v>78</v>
      </c>
      <c r="B79" s="321" t="s">
        <v>167</v>
      </c>
    </row>
    <row r="80" spans="1:2" ht="25.5">
      <c r="A80" s="361">
        <v>79</v>
      </c>
      <c r="B80" s="332" t="s">
        <v>168</v>
      </c>
    </row>
    <row r="81" spans="1:2" ht="12.75">
      <c r="A81" s="361">
        <v>80</v>
      </c>
      <c r="B81" s="352" t="s">
        <v>169</v>
      </c>
    </row>
    <row r="82" spans="1:2" ht="38.25">
      <c r="A82" s="361">
        <v>81</v>
      </c>
      <c r="B82" s="332" t="s">
        <v>171</v>
      </c>
    </row>
    <row r="83" spans="1:2" ht="12.75">
      <c r="A83" s="361">
        <v>82</v>
      </c>
      <c r="B83" s="353" t="s">
        <v>894</v>
      </c>
    </row>
    <row r="84" spans="1:2" ht="25.5">
      <c r="A84" s="361">
        <v>83</v>
      </c>
      <c r="B84" s="353" t="s">
        <v>892</v>
      </c>
    </row>
    <row r="85" spans="1:2" ht="25.5">
      <c r="A85" s="361">
        <v>84</v>
      </c>
      <c r="B85" s="353" t="s">
        <v>893</v>
      </c>
    </row>
    <row r="86" spans="1:2" ht="25.5">
      <c r="A86" s="361">
        <v>85</v>
      </c>
      <c r="B86" s="332" t="s">
        <v>180</v>
      </c>
    </row>
    <row r="87" spans="1:2" ht="31.5">
      <c r="A87" s="361">
        <v>86</v>
      </c>
      <c r="B87" s="323" t="s">
        <v>279</v>
      </c>
    </row>
    <row r="88" spans="1:2" ht="18">
      <c r="A88" s="361">
        <v>87</v>
      </c>
      <c r="B88" s="379" t="s">
        <v>866</v>
      </c>
    </row>
    <row r="89" spans="1:2" ht="15.75">
      <c r="A89" s="361">
        <v>88</v>
      </c>
      <c r="B89" s="380" t="s">
        <v>270</v>
      </c>
    </row>
    <row r="90" spans="1:2" ht="33.75">
      <c r="A90" s="361">
        <v>89</v>
      </c>
      <c r="B90" s="40" t="s">
        <v>867</v>
      </c>
    </row>
    <row r="91" spans="1:2" ht="67.5">
      <c r="A91" s="361">
        <v>90</v>
      </c>
      <c r="B91" s="40" t="s">
        <v>899</v>
      </c>
    </row>
    <row r="92" spans="1:2" ht="45">
      <c r="A92" s="361">
        <v>91</v>
      </c>
      <c r="B92" s="40" t="s">
        <v>868</v>
      </c>
    </row>
    <row r="93" spans="1:2" ht="78.75">
      <c r="A93" s="361">
        <v>92</v>
      </c>
      <c r="B93" s="40" t="s">
        <v>900</v>
      </c>
    </row>
    <row r="94" spans="1:2" ht="12.75">
      <c r="A94" s="361">
        <v>93</v>
      </c>
      <c r="B94" s="44" t="s">
        <v>712</v>
      </c>
    </row>
    <row r="95" spans="1:2" ht="12.75">
      <c r="A95" s="361">
        <v>94</v>
      </c>
      <c r="B95" s="44" t="s">
        <v>869</v>
      </c>
    </row>
    <row r="96" spans="1:2" ht="12.75">
      <c r="A96" s="361">
        <v>95</v>
      </c>
      <c r="B96" s="44" t="s">
        <v>870</v>
      </c>
    </row>
    <row r="97" spans="1:2" ht="22.5">
      <c r="A97" s="361">
        <v>96</v>
      </c>
      <c r="B97" s="44" t="s">
        <v>713</v>
      </c>
    </row>
    <row r="98" spans="1:2" ht="12.75">
      <c r="A98" s="361">
        <v>97</v>
      </c>
      <c r="B98" s="326" t="s">
        <v>896</v>
      </c>
    </row>
    <row r="99" spans="1:2" ht="54">
      <c r="A99" s="361">
        <v>98</v>
      </c>
      <c r="B99" s="328" t="s">
        <v>272</v>
      </c>
    </row>
    <row r="100" spans="1:2" ht="15.75">
      <c r="A100" s="361">
        <v>99</v>
      </c>
      <c r="B100" s="366" t="s">
        <v>256</v>
      </c>
    </row>
    <row r="101" spans="1:2" ht="12.75">
      <c r="A101" s="361">
        <v>100</v>
      </c>
      <c r="B101" s="321" t="s">
        <v>715</v>
      </c>
    </row>
    <row r="102" spans="1:2" ht="25.5">
      <c r="A102" s="361">
        <v>101</v>
      </c>
      <c r="B102" s="371" t="s">
        <v>661</v>
      </c>
    </row>
    <row r="103" spans="1:2" ht="22.5">
      <c r="A103" s="361">
        <v>102</v>
      </c>
      <c r="B103" s="109" t="s">
        <v>131</v>
      </c>
    </row>
    <row r="104" spans="1:2" ht="25.5">
      <c r="A104" s="361">
        <v>103</v>
      </c>
      <c r="B104" s="321" t="s">
        <v>130</v>
      </c>
    </row>
    <row r="105" spans="1:2" ht="22.5">
      <c r="A105" s="361">
        <v>104</v>
      </c>
      <c r="B105" s="109" t="s">
        <v>669</v>
      </c>
    </row>
    <row r="106" spans="1:2" ht="12.75">
      <c r="A106" s="361">
        <v>105</v>
      </c>
      <c r="B106" s="321" t="s">
        <v>136</v>
      </c>
    </row>
    <row r="107" spans="1:2" ht="90">
      <c r="A107" s="361">
        <v>106</v>
      </c>
      <c r="B107" s="109" t="s">
        <v>901</v>
      </c>
    </row>
    <row r="108" spans="1:2" ht="12.75">
      <c r="A108" s="361">
        <v>107</v>
      </c>
      <c r="B108" s="321" t="s">
        <v>135</v>
      </c>
    </row>
    <row r="109" spans="1:2" ht="56.25">
      <c r="A109" s="361">
        <v>108</v>
      </c>
      <c r="B109" s="327" t="s">
        <v>273</v>
      </c>
    </row>
    <row r="110" spans="1:2" ht="12.75">
      <c r="A110" s="361">
        <v>109</v>
      </c>
      <c r="B110" s="364" t="s">
        <v>902</v>
      </c>
    </row>
    <row r="111" spans="1:2" ht="22.5">
      <c r="A111" s="361">
        <v>110</v>
      </c>
      <c r="B111" s="339" t="s">
        <v>903</v>
      </c>
    </row>
    <row r="112" spans="1:2" ht="25.5">
      <c r="A112" s="361">
        <v>111</v>
      </c>
      <c r="B112" s="374" t="s">
        <v>150</v>
      </c>
    </row>
    <row r="113" spans="1:2" ht="38.25">
      <c r="A113" s="361">
        <v>112</v>
      </c>
      <c r="B113" s="321" t="s">
        <v>716</v>
      </c>
    </row>
    <row r="114" spans="1:2" ht="33.75">
      <c r="A114" s="361">
        <v>113</v>
      </c>
      <c r="B114" s="109" t="s">
        <v>183</v>
      </c>
    </row>
    <row r="115" spans="1:2" ht="38.25">
      <c r="A115" s="361">
        <v>114</v>
      </c>
      <c r="B115" s="321" t="s">
        <v>717</v>
      </c>
    </row>
    <row r="116" spans="1:2" ht="56.25">
      <c r="A116" s="361">
        <v>115</v>
      </c>
      <c r="B116" s="109" t="s">
        <v>142</v>
      </c>
    </row>
    <row r="117" spans="1:2" ht="51">
      <c r="A117" s="361">
        <v>116</v>
      </c>
      <c r="B117" s="321" t="s">
        <v>665</v>
      </c>
    </row>
    <row r="118" spans="1:2" ht="38.25">
      <c r="A118" s="361">
        <v>117</v>
      </c>
      <c r="B118" s="371" t="s">
        <v>663</v>
      </c>
    </row>
    <row r="119" spans="1:2" ht="45">
      <c r="A119" s="361">
        <v>118</v>
      </c>
      <c r="B119" s="109" t="s">
        <v>195</v>
      </c>
    </row>
    <row r="120" spans="1:2" ht="25.5">
      <c r="A120" s="361">
        <v>119</v>
      </c>
      <c r="B120" s="321" t="s">
        <v>295</v>
      </c>
    </row>
    <row r="121" spans="1:2" ht="12.75">
      <c r="A121" s="361">
        <v>120</v>
      </c>
      <c r="B121" s="109" t="s">
        <v>194</v>
      </c>
    </row>
    <row r="122" spans="1:2" ht="12.75">
      <c r="A122" s="361">
        <v>121</v>
      </c>
      <c r="B122" s="321" t="s">
        <v>187</v>
      </c>
    </row>
    <row r="123" spans="1:2" ht="45">
      <c r="A123" s="361">
        <v>122</v>
      </c>
      <c r="B123" s="109" t="s">
        <v>193</v>
      </c>
    </row>
    <row r="124" spans="1:2" ht="38.25">
      <c r="A124" s="361">
        <v>123</v>
      </c>
      <c r="B124" s="321" t="s">
        <v>172</v>
      </c>
    </row>
    <row r="125" spans="1:2" ht="12.75">
      <c r="A125" s="361">
        <v>124</v>
      </c>
      <c r="B125" s="365" t="s">
        <v>659</v>
      </c>
    </row>
    <row r="126" spans="1:2" ht="12.75">
      <c r="A126" s="361">
        <v>125</v>
      </c>
      <c r="B126" s="365" t="s">
        <v>196</v>
      </c>
    </row>
    <row r="127" spans="1:2" ht="12.75">
      <c r="A127" s="361">
        <v>126</v>
      </c>
      <c r="B127" s="365" t="s">
        <v>175</v>
      </c>
    </row>
    <row r="128" spans="1:2" ht="12.75">
      <c r="A128" s="361">
        <v>127</v>
      </c>
      <c r="B128" s="365" t="s">
        <v>660</v>
      </c>
    </row>
    <row r="129" spans="1:2" ht="25.5">
      <c r="A129" s="361">
        <v>128</v>
      </c>
      <c r="B129" s="321" t="s">
        <v>197</v>
      </c>
    </row>
    <row r="130" spans="1:2" ht="12.75">
      <c r="A130" s="361">
        <v>129</v>
      </c>
      <c r="B130" s="365" t="s">
        <v>198</v>
      </c>
    </row>
    <row r="131" spans="1:2" ht="12.75">
      <c r="A131" s="361">
        <v>130</v>
      </c>
      <c r="B131" s="365" t="s">
        <v>199</v>
      </c>
    </row>
    <row r="132" spans="1:2" ht="12.75">
      <c r="A132" s="361">
        <v>131</v>
      </c>
      <c r="B132" s="365" t="s">
        <v>200</v>
      </c>
    </row>
    <row r="133" spans="1:2" ht="12.75">
      <c r="A133" s="361">
        <v>132</v>
      </c>
      <c r="B133" s="365" t="s">
        <v>201</v>
      </c>
    </row>
    <row r="134" spans="1:2" ht="12.75">
      <c r="A134" s="361">
        <v>133</v>
      </c>
      <c r="B134" s="365" t="s">
        <v>202</v>
      </c>
    </row>
    <row r="135" spans="1:2" ht="12.75">
      <c r="A135" s="361">
        <v>134</v>
      </c>
      <c r="B135" s="365" t="s">
        <v>203</v>
      </c>
    </row>
    <row r="136" spans="1:2" ht="12.75">
      <c r="A136" s="361">
        <v>135</v>
      </c>
      <c r="B136" s="365" t="s">
        <v>241</v>
      </c>
    </row>
    <row r="137" spans="1:2" ht="51">
      <c r="A137" s="361">
        <v>136</v>
      </c>
      <c r="B137" s="321" t="s">
        <v>219</v>
      </c>
    </row>
    <row r="138" spans="1:2" ht="38.25">
      <c r="A138" s="361">
        <v>137</v>
      </c>
      <c r="B138" s="321" t="s">
        <v>206</v>
      </c>
    </row>
    <row r="139" spans="1:2" ht="56.25">
      <c r="A139" s="361">
        <v>138</v>
      </c>
      <c r="B139" s="354" t="s">
        <v>904</v>
      </c>
    </row>
    <row r="140" spans="1:2" ht="51">
      <c r="A140" s="361">
        <v>139</v>
      </c>
      <c r="B140" s="381" t="s">
        <v>145</v>
      </c>
    </row>
    <row r="141" spans="1:2" ht="25.5">
      <c r="A141" s="361">
        <v>140</v>
      </c>
      <c r="B141" s="321" t="s">
        <v>205</v>
      </c>
    </row>
    <row r="142" spans="1:2" ht="45">
      <c r="A142" s="361">
        <v>141</v>
      </c>
      <c r="B142" s="354" t="s">
        <v>937</v>
      </c>
    </row>
    <row r="143" spans="1:2" ht="12.75">
      <c r="A143" s="361">
        <v>142</v>
      </c>
      <c r="B143" s="365" t="s">
        <v>296</v>
      </c>
    </row>
    <row r="144" spans="1:2" ht="22.5">
      <c r="A144" s="361">
        <v>143</v>
      </c>
      <c r="B144" s="354" t="s">
        <v>209</v>
      </c>
    </row>
    <row r="145" spans="1:2" ht="12.75">
      <c r="A145" s="361">
        <v>144</v>
      </c>
      <c r="B145" s="365" t="s">
        <v>297</v>
      </c>
    </row>
    <row r="146" spans="1:2" ht="12.75">
      <c r="A146" s="361">
        <v>145</v>
      </c>
      <c r="B146" s="365" t="s">
        <v>298</v>
      </c>
    </row>
    <row r="147" spans="1:2" ht="25.5">
      <c r="A147" s="361">
        <v>146</v>
      </c>
      <c r="B147" s="382" t="s">
        <v>662</v>
      </c>
    </row>
    <row r="148" spans="1:2" ht="15.75">
      <c r="A148" s="361">
        <v>147</v>
      </c>
      <c r="B148" s="366" t="s">
        <v>718</v>
      </c>
    </row>
    <row r="149" spans="1:2" ht="12.75">
      <c r="A149" s="361">
        <v>148</v>
      </c>
      <c r="B149" s="321" t="s">
        <v>240</v>
      </c>
    </row>
    <row r="150" spans="1:2" ht="45">
      <c r="A150" s="361">
        <v>149</v>
      </c>
      <c r="B150" s="354" t="s">
        <v>719</v>
      </c>
    </row>
    <row r="151" spans="1:2" ht="12.75">
      <c r="A151" s="361">
        <v>150</v>
      </c>
      <c r="B151" s="321" t="s">
        <v>702</v>
      </c>
    </row>
    <row r="152" spans="1:2" ht="12.75">
      <c r="A152" s="361">
        <v>151</v>
      </c>
      <c r="B152" s="321" t="s">
        <v>703</v>
      </c>
    </row>
    <row r="153" spans="1:2" ht="12.75">
      <c r="A153" s="361">
        <v>152</v>
      </c>
      <c r="B153" s="321" t="s">
        <v>704</v>
      </c>
    </row>
    <row r="154" spans="1:2" ht="12.75">
      <c r="A154" s="361">
        <v>153</v>
      </c>
      <c r="B154" s="321" t="s">
        <v>211</v>
      </c>
    </row>
    <row r="155" spans="1:2" ht="25.5">
      <c r="A155" s="361">
        <v>154</v>
      </c>
      <c r="B155" s="321" t="s">
        <v>212</v>
      </c>
    </row>
    <row r="156" spans="1:2" ht="12.75">
      <c r="A156" s="361">
        <v>155</v>
      </c>
      <c r="B156" s="321" t="s">
        <v>213</v>
      </c>
    </row>
    <row r="157" spans="1:2" ht="12.75">
      <c r="A157" s="361">
        <v>156</v>
      </c>
      <c r="B157" s="321" t="s">
        <v>214</v>
      </c>
    </row>
    <row r="158" spans="1:2" ht="25.5">
      <c r="A158" s="361">
        <v>157</v>
      </c>
      <c r="B158" s="374" t="s">
        <v>803</v>
      </c>
    </row>
    <row r="159" spans="1:2" ht="25.5">
      <c r="A159" s="361">
        <v>158</v>
      </c>
      <c r="B159" s="321" t="s">
        <v>23</v>
      </c>
    </row>
    <row r="160" spans="1:2" ht="51">
      <c r="A160" s="361">
        <v>159</v>
      </c>
      <c r="B160" s="324" t="s">
        <v>720</v>
      </c>
    </row>
    <row r="161" spans="1:2" ht="56.25">
      <c r="A161" s="361">
        <v>160</v>
      </c>
      <c r="B161" s="354" t="s">
        <v>5</v>
      </c>
    </row>
    <row r="162" spans="1:2" ht="12.75">
      <c r="A162" s="361">
        <v>161</v>
      </c>
      <c r="B162" s="4" t="s">
        <v>705</v>
      </c>
    </row>
    <row r="163" spans="1:2" ht="12.75">
      <c r="A163" s="361">
        <v>162</v>
      </c>
      <c r="B163" s="4" t="s">
        <v>706</v>
      </c>
    </row>
    <row r="164" spans="1:2" ht="12.75">
      <c r="A164" s="361">
        <v>163</v>
      </c>
      <c r="B164" s="4" t="s">
        <v>707</v>
      </c>
    </row>
    <row r="165" spans="1:2" ht="12.75">
      <c r="A165" s="361">
        <v>164</v>
      </c>
      <c r="B165" s="4" t="s">
        <v>708</v>
      </c>
    </row>
    <row r="166" spans="1:2" ht="12.75">
      <c r="A166" s="361">
        <v>165</v>
      </c>
      <c r="B166" s="4" t="s">
        <v>709</v>
      </c>
    </row>
    <row r="167" spans="1:2" ht="12.75">
      <c r="A167" s="361">
        <v>166</v>
      </c>
      <c r="B167" s="4" t="s">
        <v>710</v>
      </c>
    </row>
    <row r="168" spans="1:2" ht="12.75">
      <c r="A168" s="361">
        <v>167</v>
      </c>
      <c r="B168" s="383" t="s">
        <v>934</v>
      </c>
    </row>
    <row r="169" spans="1:2" ht="36">
      <c r="A169" s="361">
        <v>168</v>
      </c>
      <c r="B169" s="328" t="s">
        <v>143</v>
      </c>
    </row>
    <row r="170" spans="1:2" ht="15.75">
      <c r="A170" s="361">
        <v>169</v>
      </c>
      <c r="B170" s="366" t="s">
        <v>293</v>
      </c>
    </row>
    <row r="171" spans="1:2" ht="15.75">
      <c r="A171" s="361">
        <v>170</v>
      </c>
      <c r="B171" s="367" t="s">
        <v>215</v>
      </c>
    </row>
    <row r="172" spans="1:2" ht="25.5">
      <c r="A172" s="361">
        <v>171</v>
      </c>
      <c r="B172" s="321" t="s">
        <v>721</v>
      </c>
    </row>
    <row r="173" spans="1:2" ht="67.5">
      <c r="A173" s="361">
        <v>172</v>
      </c>
      <c r="B173" s="329" t="s">
        <v>216</v>
      </c>
    </row>
    <row r="174" spans="1:2" ht="56.25">
      <c r="A174" s="361">
        <v>173</v>
      </c>
      <c r="B174" s="329" t="s">
        <v>217</v>
      </c>
    </row>
    <row r="175" spans="1:2" ht="45">
      <c r="A175" s="361">
        <v>174</v>
      </c>
      <c r="B175" s="329" t="s">
        <v>809</v>
      </c>
    </row>
    <row r="176" spans="1:2" ht="56.25">
      <c r="A176" s="361">
        <v>175</v>
      </c>
      <c r="B176" s="329" t="s">
        <v>938</v>
      </c>
    </row>
    <row r="177" spans="1:2" ht="12.75">
      <c r="A177" s="361">
        <v>176</v>
      </c>
      <c r="B177" s="321" t="s">
        <v>711</v>
      </c>
    </row>
    <row r="178" spans="1:2" ht="33.75">
      <c r="A178" s="361">
        <v>177</v>
      </c>
      <c r="B178" s="342" t="s">
        <v>738</v>
      </c>
    </row>
    <row r="179" spans="1:2" ht="22.5">
      <c r="A179" s="361">
        <v>178</v>
      </c>
      <c r="B179" s="342" t="s">
        <v>739</v>
      </c>
    </row>
    <row r="180" spans="1:2" ht="22.5">
      <c r="A180" s="361">
        <v>179</v>
      </c>
      <c r="B180" s="340" t="s">
        <v>741</v>
      </c>
    </row>
    <row r="181" spans="1:2" ht="22.5">
      <c r="A181" s="361">
        <v>180</v>
      </c>
      <c r="B181" s="340" t="s">
        <v>736</v>
      </c>
    </row>
    <row r="182" spans="1:2" ht="22.5">
      <c r="A182" s="361">
        <v>181</v>
      </c>
      <c r="B182" s="340" t="s">
        <v>737</v>
      </c>
    </row>
    <row r="183" spans="1:2" ht="12.75">
      <c r="A183" s="361">
        <v>182</v>
      </c>
      <c r="B183" s="340" t="s">
        <v>733</v>
      </c>
    </row>
    <row r="184" spans="1:2" ht="12.75">
      <c r="A184" s="361">
        <v>183</v>
      </c>
      <c r="B184" s="340" t="s">
        <v>734</v>
      </c>
    </row>
    <row r="185" spans="1:2" ht="12.75">
      <c r="A185" s="361">
        <v>184</v>
      </c>
      <c r="B185" s="340" t="s">
        <v>735</v>
      </c>
    </row>
    <row r="186" spans="1:2" ht="56.25">
      <c r="A186" s="361">
        <v>185</v>
      </c>
      <c r="B186" s="330" t="s">
        <v>905</v>
      </c>
    </row>
    <row r="187" spans="1:2" ht="22.5">
      <c r="A187" s="361">
        <v>186</v>
      </c>
      <c r="B187" s="331" t="s">
        <v>906</v>
      </c>
    </row>
    <row r="188" spans="1:2" ht="25.5">
      <c r="A188" s="361">
        <v>187</v>
      </c>
      <c r="B188" s="321" t="s">
        <v>220</v>
      </c>
    </row>
    <row r="189" spans="1:2" ht="45">
      <c r="A189" s="361">
        <v>188</v>
      </c>
      <c r="B189" s="384" t="s">
        <v>134</v>
      </c>
    </row>
    <row r="190" spans="1:2" ht="22.5">
      <c r="A190" s="361">
        <v>189</v>
      </c>
      <c r="B190" s="340" t="s">
        <v>740</v>
      </c>
    </row>
    <row r="191" spans="1:2" ht="25.5">
      <c r="A191" s="361">
        <v>190</v>
      </c>
      <c r="B191" s="374" t="s">
        <v>907</v>
      </c>
    </row>
    <row r="192" spans="1:2" ht="51">
      <c r="A192" s="361">
        <v>191</v>
      </c>
      <c r="B192" s="321" t="s">
        <v>667</v>
      </c>
    </row>
    <row r="193" spans="1:2" ht="45">
      <c r="A193" s="361">
        <v>192</v>
      </c>
      <c r="B193" s="354" t="s">
        <v>280</v>
      </c>
    </row>
    <row r="194" spans="1:2" ht="12.75">
      <c r="A194" s="361">
        <v>193</v>
      </c>
      <c r="B194" s="355" t="s">
        <v>908</v>
      </c>
    </row>
    <row r="195" spans="1:2" ht="12.75">
      <c r="A195" s="361">
        <v>194</v>
      </c>
      <c r="B195" s="355" t="s">
        <v>909</v>
      </c>
    </row>
    <row r="196" spans="1:2" ht="63.75">
      <c r="A196" s="361">
        <v>195</v>
      </c>
      <c r="B196" s="371" t="s">
        <v>664</v>
      </c>
    </row>
    <row r="197" spans="1:2" ht="12.75">
      <c r="A197" s="361">
        <v>196</v>
      </c>
      <c r="B197" s="355" t="s">
        <v>910</v>
      </c>
    </row>
    <row r="198" spans="1:2" ht="12.75">
      <c r="A198" s="361">
        <v>197</v>
      </c>
      <c r="B198" s="355" t="s">
        <v>911</v>
      </c>
    </row>
    <row r="199" spans="1:2" ht="12.75">
      <c r="A199" s="361">
        <v>198</v>
      </c>
      <c r="B199" s="355" t="s">
        <v>912</v>
      </c>
    </row>
    <row r="200" spans="1:2" ht="12.75">
      <c r="A200" s="361">
        <v>199</v>
      </c>
      <c r="B200" s="355" t="s">
        <v>913</v>
      </c>
    </row>
    <row r="201" spans="1:2" ht="51">
      <c r="A201" s="361">
        <v>200</v>
      </c>
      <c r="B201" s="321" t="s">
        <v>668</v>
      </c>
    </row>
    <row r="202" spans="1:2" ht="45">
      <c r="A202" s="361">
        <v>201</v>
      </c>
      <c r="B202" s="222" t="s">
        <v>939</v>
      </c>
    </row>
    <row r="203" spans="1:2" ht="51">
      <c r="A203" s="361">
        <v>202</v>
      </c>
      <c r="B203" s="321" t="s">
        <v>670</v>
      </c>
    </row>
    <row r="204" spans="1:2" ht="45">
      <c r="A204" s="361">
        <v>203</v>
      </c>
      <c r="B204" s="222" t="s">
        <v>247</v>
      </c>
    </row>
    <row r="205" spans="1:2" ht="27">
      <c r="A205" s="361">
        <v>204</v>
      </c>
      <c r="B205" s="321" t="s">
        <v>747</v>
      </c>
    </row>
    <row r="206" spans="1:2" ht="22.5">
      <c r="A206" s="361">
        <v>205</v>
      </c>
      <c r="B206" s="329" t="s">
        <v>746</v>
      </c>
    </row>
    <row r="207" spans="1:2" ht="12.75">
      <c r="A207" s="361">
        <v>206</v>
      </c>
      <c r="B207" s="385" t="s">
        <v>744</v>
      </c>
    </row>
    <row r="208" spans="1:2" ht="31.5">
      <c r="A208" s="361">
        <v>207</v>
      </c>
      <c r="B208" s="366" t="s">
        <v>743</v>
      </c>
    </row>
    <row r="209" spans="1:2" ht="52.5">
      <c r="A209" s="361">
        <v>208</v>
      </c>
      <c r="B209" s="4" t="s">
        <v>516</v>
      </c>
    </row>
    <row r="210" spans="1:2" ht="56.25">
      <c r="A210" s="361">
        <v>209</v>
      </c>
      <c r="B210" s="329" t="s">
        <v>914</v>
      </c>
    </row>
    <row r="211" spans="1:2" ht="25.5">
      <c r="A211" s="361">
        <v>210</v>
      </c>
      <c r="B211" s="374" t="s">
        <v>915</v>
      </c>
    </row>
    <row r="212" spans="1:2" ht="38.25">
      <c r="A212" s="361">
        <v>211</v>
      </c>
      <c r="B212" s="4" t="s">
        <v>949</v>
      </c>
    </row>
    <row r="213" spans="1:2" ht="63.75">
      <c r="A213" s="361">
        <v>212</v>
      </c>
      <c r="B213" s="334" t="s">
        <v>950</v>
      </c>
    </row>
    <row r="214" spans="1:2" ht="56.25">
      <c r="A214" s="361">
        <v>213</v>
      </c>
      <c r="B214" s="333" t="s">
        <v>356</v>
      </c>
    </row>
    <row r="215" spans="1:2" ht="25.5">
      <c r="A215" s="361">
        <v>214</v>
      </c>
      <c r="B215" s="374" t="s">
        <v>742</v>
      </c>
    </row>
    <row r="216" spans="1:2" ht="21">
      <c r="A216" s="361">
        <v>215</v>
      </c>
      <c r="B216" s="386" t="s">
        <v>797</v>
      </c>
    </row>
    <row r="217" spans="1:2" ht="25.5">
      <c r="A217" s="361">
        <v>216</v>
      </c>
      <c r="B217" s="374" t="s">
        <v>694</v>
      </c>
    </row>
    <row r="218" spans="1:2" ht="25.5">
      <c r="A218" s="361">
        <v>217</v>
      </c>
      <c r="B218" s="334" t="s">
        <v>798</v>
      </c>
    </row>
    <row r="219" spans="1:2" ht="56.25">
      <c r="A219" s="361">
        <v>218</v>
      </c>
      <c r="B219" s="337" t="s">
        <v>22</v>
      </c>
    </row>
    <row r="220" spans="1:2" ht="12.75">
      <c r="A220" s="361">
        <v>219</v>
      </c>
      <c r="B220" s="387" t="s">
        <v>748</v>
      </c>
    </row>
    <row r="221" spans="1:2" ht="76.5">
      <c r="A221" s="361">
        <v>220</v>
      </c>
      <c r="B221" s="388" t="s">
        <v>749</v>
      </c>
    </row>
    <row r="222" spans="1:2" ht="12.75">
      <c r="A222" s="361">
        <v>221</v>
      </c>
      <c r="B222" s="387" t="s">
        <v>750</v>
      </c>
    </row>
    <row r="223" spans="1:2" ht="63.75">
      <c r="A223" s="361">
        <v>222</v>
      </c>
      <c r="B223" s="387" t="s">
        <v>751</v>
      </c>
    </row>
    <row r="224" spans="1:2" ht="22.5">
      <c r="A224" s="361">
        <v>223</v>
      </c>
      <c r="B224" s="342" t="s">
        <v>274</v>
      </c>
    </row>
    <row r="225" spans="1:2" ht="12.75">
      <c r="A225" s="361">
        <v>224</v>
      </c>
      <c r="B225" s="340" t="s">
        <v>752</v>
      </c>
    </row>
    <row r="226" spans="1:2" ht="12.75">
      <c r="A226" s="361">
        <v>225</v>
      </c>
      <c r="B226" s="342" t="s">
        <v>753</v>
      </c>
    </row>
    <row r="227" spans="1:2" ht="12.75">
      <c r="A227" s="361">
        <v>226</v>
      </c>
      <c r="B227" s="342" t="s">
        <v>754</v>
      </c>
    </row>
    <row r="228" spans="1:2" ht="12.75">
      <c r="A228" s="361">
        <v>227</v>
      </c>
      <c r="B228" s="389" t="s">
        <v>755</v>
      </c>
    </row>
    <row r="229" spans="1:2" ht="38.25">
      <c r="A229" s="361">
        <v>228</v>
      </c>
      <c r="B229" s="334" t="s">
        <v>810</v>
      </c>
    </row>
    <row r="230" spans="1:2" ht="76.5">
      <c r="A230" s="361">
        <v>229</v>
      </c>
      <c r="B230" s="371" t="s">
        <v>756</v>
      </c>
    </row>
    <row r="231" spans="1:2" ht="38.25">
      <c r="A231" s="361">
        <v>230</v>
      </c>
      <c r="B231" s="321" t="s">
        <v>940</v>
      </c>
    </row>
    <row r="232" spans="1:2" ht="90">
      <c r="A232" s="361">
        <v>231</v>
      </c>
      <c r="B232" s="390" t="s">
        <v>783</v>
      </c>
    </row>
    <row r="233" spans="1:2" ht="12.75">
      <c r="A233" s="361">
        <v>232</v>
      </c>
      <c r="B233" s="391" t="s">
        <v>941</v>
      </c>
    </row>
    <row r="234" spans="1:2" ht="51">
      <c r="A234" s="361">
        <v>233</v>
      </c>
      <c r="B234" s="334" t="s">
        <v>759</v>
      </c>
    </row>
    <row r="235" spans="1:2" ht="33.75">
      <c r="A235" s="361">
        <v>234</v>
      </c>
      <c r="B235" s="337" t="s">
        <v>760</v>
      </c>
    </row>
    <row r="236" spans="1:2" ht="38.25">
      <c r="A236" s="361">
        <v>235</v>
      </c>
      <c r="B236" s="4" t="s">
        <v>761</v>
      </c>
    </row>
    <row r="237" spans="1:2" ht="33.75">
      <c r="A237" s="361">
        <v>236</v>
      </c>
      <c r="B237" s="337" t="s">
        <v>762</v>
      </c>
    </row>
    <row r="238" spans="1:2" ht="22.5">
      <c r="A238" s="361">
        <v>237</v>
      </c>
      <c r="B238" s="342" t="s">
        <v>28</v>
      </c>
    </row>
    <row r="239" spans="1:2" ht="12.75">
      <c r="A239" s="361">
        <v>238</v>
      </c>
      <c r="B239" s="340" t="s">
        <v>275</v>
      </c>
    </row>
    <row r="240" spans="1:2" ht="12.75">
      <c r="A240" s="361">
        <v>239</v>
      </c>
      <c r="B240" s="340" t="s">
        <v>276</v>
      </c>
    </row>
    <row r="241" spans="1:2" ht="22.5">
      <c r="A241" s="361">
        <v>240</v>
      </c>
      <c r="B241" s="392" t="s">
        <v>24</v>
      </c>
    </row>
    <row r="242" spans="1:2" ht="12.75">
      <c r="A242" s="361">
        <v>241</v>
      </c>
      <c r="B242" s="385" t="s">
        <v>666</v>
      </c>
    </row>
    <row r="243" spans="1:2" ht="51">
      <c r="A243" s="361">
        <v>242</v>
      </c>
      <c r="B243" s="334" t="s">
        <v>765</v>
      </c>
    </row>
    <row r="244" spans="1:2" ht="33.75">
      <c r="A244" s="361">
        <v>243</v>
      </c>
      <c r="B244" s="337" t="s">
        <v>766</v>
      </c>
    </row>
    <row r="245" spans="1:2" ht="51">
      <c r="A245" s="361">
        <v>244</v>
      </c>
      <c r="B245" s="4" t="s">
        <v>25</v>
      </c>
    </row>
    <row r="246" spans="1:2" ht="78.75">
      <c r="A246" s="361">
        <v>245</v>
      </c>
      <c r="B246" s="222" t="s">
        <v>26</v>
      </c>
    </row>
    <row r="247" spans="1:2" ht="12.75">
      <c r="A247" s="361">
        <v>246</v>
      </c>
      <c r="B247" s="342" t="s">
        <v>767</v>
      </c>
    </row>
    <row r="248" spans="1:2" ht="12.75">
      <c r="A248" s="361">
        <v>247</v>
      </c>
      <c r="B248" s="342" t="s">
        <v>768</v>
      </c>
    </row>
    <row r="249" spans="1:2" ht="12.75">
      <c r="A249" s="361">
        <v>248</v>
      </c>
      <c r="B249" s="340" t="s">
        <v>769</v>
      </c>
    </row>
    <row r="250" spans="1:2" ht="15.75">
      <c r="A250" s="361">
        <v>249</v>
      </c>
      <c r="B250" s="366" t="s">
        <v>770</v>
      </c>
    </row>
    <row r="251" spans="1:2" ht="51">
      <c r="A251" s="361">
        <v>250</v>
      </c>
      <c r="B251" s="4" t="s">
        <v>31</v>
      </c>
    </row>
    <row r="252" spans="1:2" ht="101.25">
      <c r="A252" s="361">
        <v>251</v>
      </c>
      <c r="B252" s="337" t="s">
        <v>916</v>
      </c>
    </row>
    <row r="253" spans="1:2" ht="12.75">
      <c r="A253" s="361">
        <v>252</v>
      </c>
      <c r="B253" s="356" t="s">
        <v>27</v>
      </c>
    </row>
    <row r="254" spans="1:2" ht="33.75">
      <c r="A254" s="361">
        <v>253</v>
      </c>
      <c r="B254" s="357" t="s">
        <v>771</v>
      </c>
    </row>
    <row r="255" spans="1:2" ht="12.75">
      <c r="A255" s="361">
        <v>254</v>
      </c>
      <c r="B255" s="340" t="s">
        <v>772</v>
      </c>
    </row>
    <row r="256" spans="1:2" ht="33.75">
      <c r="A256" s="361">
        <v>255</v>
      </c>
      <c r="B256" s="340" t="s">
        <v>773</v>
      </c>
    </row>
    <row r="257" spans="1:2" ht="22.5">
      <c r="A257" s="361">
        <v>256</v>
      </c>
      <c r="B257" s="340" t="s">
        <v>277</v>
      </c>
    </row>
    <row r="258" spans="1:2" ht="38.25">
      <c r="A258" s="361">
        <v>257</v>
      </c>
      <c r="B258" s="321" t="s">
        <v>774</v>
      </c>
    </row>
    <row r="259" spans="1:2" ht="56.25">
      <c r="A259" s="361">
        <v>258</v>
      </c>
      <c r="B259" s="222" t="s">
        <v>917</v>
      </c>
    </row>
    <row r="260" spans="1:2" ht="12.75">
      <c r="A260" s="361">
        <v>259</v>
      </c>
      <c r="B260" s="358" t="s">
        <v>775</v>
      </c>
    </row>
    <row r="261" spans="1:2" ht="12.75">
      <c r="A261" s="361">
        <v>260</v>
      </c>
      <c r="B261" s="359" t="s">
        <v>776</v>
      </c>
    </row>
    <row r="262" spans="1:2" ht="12.75">
      <c r="A262" s="361">
        <v>261</v>
      </c>
      <c r="B262" s="360" t="s">
        <v>777</v>
      </c>
    </row>
    <row r="263" spans="1:2" ht="38.25">
      <c r="A263" s="361">
        <v>262</v>
      </c>
      <c r="B263" s="321" t="s">
        <v>778</v>
      </c>
    </row>
    <row r="264" spans="1:2" ht="56.25">
      <c r="A264" s="361">
        <v>263</v>
      </c>
      <c r="B264" s="173" t="s">
        <v>942</v>
      </c>
    </row>
    <row r="265" spans="1:2" ht="56.25">
      <c r="A265" s="361">
        <v>264</v>
      </c>
      <c r="B265" s="173" t="s">
        <v>1026</v>
      </c>
    </row>
    <row r="266" spans="1:2" ht="13.5" thickBot="1">
      <c r="A266" s="361">
        <v>265</v>
      </c>
      <c r="B266" s="393" t="s">
        <v>779</v>
      </c>
    </row>
    <row r="267" spans="1:2" ht="13.5" thickBot="1">
      <c r="A267" s="361">
        <v>266</v>
      </c>
      <c r="B267" s="393" t="s">
        <v>677</v>
      </c>
    </row>
    <row r="268" spans="1:2" ht="13.5" thickBot="1">
      <c r="A268" s="361">
        <v>267</v>
      </c>
      <c r="B268" s="394" t="s">
        <v>676</v>
      </c>
    </row>
    <row r="269" spans="1:2" ht="13.5" thickBot="1">
      <c r="A269" s="361">
        <v>268</v>
      </c>
      <c r="B269" s="395" t="s">
        <v>780</v>
      </c>
    </row>
    <row r="270" spans="1:2" ht="13.5" thickBot="1">
      <c r="A270" s="361">
        <v>269</v>
      </c>
      <c r="B270" s="395" t="s">
        <v>679</v>
      </c>
    </row>
    <row r="271" spans="1:2" ht="13.5" thickBot="1">
      <c r="A271" s="361">
        <v>270</v>
      </c>
      <c r="B271" s="394" t="s">
        <v>678</v>
      </c>
    </row>
    <row r="272" spans="1:2" ht="12.75">
      <c r="A272" s="361">
        <v>271</v>
      </c>
      <c r="B272" s="396" t="s">
        <v>781</v>
      </c>
    </row>
    <row r="273" spans="1:2" ht="12.75">
      <c r="A273" s="361">
        <v>272</v>
      </c>
      <c r="B273" s="397" t="s">
        <v>672</v>
      </c>
    </row>
    <row r="274" spans="1:2" ht="12.75">
      <c r="A274" s="361">
        <v>273</v>
      </c>
      <c r="B274" s="355" t="s">
        <v>673</v>
      </c>
    </row>
    <row r="275" spans="1:2" ht="13.5" thickBot="1">
      <c r="A275" s="361">
        <v>274</v>
      </c>
      <c r="B275" s="398" t="s">
        <v>674</v>
      </c>
    </row>
    <row r="276" spans="1:2" ht="13.5" thickBot="1">
      <c r="A276" s="361">
        <v>275</v>
      </c>
      <c r="B276" s="399" t="s">
        <v>675</v>
      </c>
    </row>
    <row r="277" spans="1:2" ht="12.75">
      <c r="A277" s="361">
        <v>276</v>
      </c>
      <c r="B277" s="400" t="s">
        <v>787</v>
      </c>
    </row>
    <row r="278" spans="1:2" ht="12.75">
      <c r="A278" s="361">
        <v>277</v>
      </c>
      <c r="B278" s="401" t="s">
        <v>680</v>
      </c>
    </row>
    <row r="279" spans="1:2" ht="12.75">
      <c r="A279" s="361">
        <v>278</v>
      </c>
      <c r="B279" s="374" t="s">
        <v>9</v>
      </c>
    </row>
    <row r="280" spans="1:2" ht="12.75">
      <c r="A280" s="361">
        <v>279</v>
      </c>
      <c r="B280" s="402" t="s">
        <v>681</v>
      </c>
    </row>
    <row r="281" spans="1:2" ht="38.25">
      <c r="A281" s="361">
        <v>280</v>
      </c>
      <c r="B281" s="4" t="s">
        <v>281</v>
      </c>
    </row>
    <row r="282" spans="1:2" ht="22.5">
      <c r="A282" s="361">
        <v>281</v>
      </c>
      <c r="B282" s="354" t="s">
        <v>8</v>
      </c>
    </row>
    <row r="283" spans="1:2" ht="22.5">
      <c r="A283" s="361">
        <v>282</v>
      </c>
      <c r="B283" s="354" t="s">
        <v>698</v>
      </c>
    </row>
    <row r="284" spans="1:2" ht="51">
      <c r="A284" s="361">
        <v>283</v>
      </c>
      <c r="B284" s="334" t="s">
        <v>683</v>
      </c>
    </row>
    <row r="285" spans="1:2" ht="78.75">
      <c r="A285" s="361">
        <v>284</v>
      </c>
      <c r="B285" s="222" t="s">
        <v>288</v>
      </c>
    </row>
    <row r="286" spans="1:2" ht="51">
      <c r="A286" s="361">
        <v>285</v>
      </c>
      <c r="B286" s="334" t="s">
        <v>684</v>
      </c>
    </row>
    <row r="287" spans="1:2" ht="22.5">
      <c r="A287" s="361">
        <v>286</v>
      </c>
      <c r="B287" s="222" t="s">
        <v>289</v>
      </c>
    </row>
    <row r="288" spans="1:2" ht="38.25">
      <c r="A288" s="361">
        <v>287</v>
      </c>
      <c r="B288" s="335" t="s">
        <v>788</v>
      </c>
    </row>
    <row r="289" spans="1:2" ht="12.75">
      <c r="A289" s="361">
        <v>288</v>
      </c>
      <c r="B289" s="340" t="s">
        <v>789</v>
      </c>
    </row>
    <row r="290" spans="1:2" ht="22.5">
      <c r="A290" s="361">
        <v>289</v>
      </c>
      <c r="B290" s="340" t="s">
        <v>799</v>
      </c>
    </row>
    <row r="291" spans="1:2" ht="12.75">
      <c r="A291" s="361">
        <v>290</v>
      </c>
      <c r="B291" s="340" t="s">
        <v>790</v>
      </c>
    </row>
    <row r="292" spans="1:2" ht="51">
      <c r="A292" s="361">
        <v>291</v>
      </c>
      <c r="B292" s="335" t="s">
        <v>686</v>
      </c>
    </row>
    <row r="293" spans="1:2" ht="67.5">
      <c r="A293" s="361">
        <v>292</v>
      </c>
      <c r="B293" s="222" t="s">
        <v>764</v>
      </c>
    </row>
    <row r="294" spans="1:2" ht="25.5">
      <c r="A294" s="361">
        <v>293</v>
      </c>
      <c r="B294" s="4" t="s">
        <v>689</v>
      </c>
    </row>
    <row r="295" spans="1:2" ht="45">
      <c r="A295" s="361">
        <v>294</v>
      </c>
      <c r="B295" s="336" t="s">
        <v>687</v>
      </c>
    </row>
    <row r="296" spans="1:2" ht="12.75">
      <c r="A296" s="361">
        <v>295</v>
      </c>
      <c r="B296" s="342" t="s">
        <v>791</v>
      </c>
    </row>
    <row r="297" spans="1:2" ht="12.75">
      <c r="A297" s="361">
        <v>296</v>
      </c>
      <c r="B297" s="340" t="s">
        <v>792</v>
      </c>
    </row>
    <row r="298" spans="1:2" ht="12.75">
      <c r="A298" s="361">
        <v>297</v>
      </c>
      <c r="B298" s="342" t="s">
        <v>793</v>
      </c>
    </row>
    <row r="299" spans="1:2" ht="12.75">
      <c r="A299" s="361">
        <v>298</v>
      </c>
      <c r="B299" s="342" t="s">
        <v>943</v>
      </c>
    </row>
    <row r="300" spans="1:2" ht="51">
      <c r="A300" s="361">
        <v>299</v>
      </c>
      <c r="B300" s="4" t="s">
        <v>690</v>
      </c>
    </row>
    <row r="301" spans="1:2" ht="45">
      <c r="A301" s="361">
        <v>300</v>
      </c>
      <c r="B301" s="336" t="s">
        <v>688</v>
      </c>
    </row>
    <row r="302" spans="1:2" ht="12.75">
      <c r="A302" s="361">
        <v>301</v>
      </c>
      <c r="B302" s="342" t="s">
        <v>282</v>
      </c>
    </row>
    <row r="303" spans="1:2" ht="89.25">
      <c r="A303" s="361">
        <v>302</v>
      </c>
      <c r="B303" s="4" t="s">
        <v>285</v>
      </c>
    </row>
    <row r="304" spans="1:2" ht="12.75">
      <c r="A304" s="361">
        <v>303</v>
      </c>
      <c r="B304" s="342" t="s">
        <v>795</v>
      </c>
    </row>
    <row r="305" spans="1:2" ht="12.75">
      <c r="A305" s="361">
        <v>304</v>
      </c>
      <c r="B305" s="342" t="s">
        <v>796</v>
      </c>
    </row>
    <row r="306" spans="1:2" ht="12.75">
      <c r="A306" s="361">
        <v>305</v>
      </c>
      <c r="B306" s="342" t="s">
        <v>283</v>
      </c>
    </row>
    <row r="307" spans="1:2" ht="12.75">
      <c r="A307" s="361">
        <v>306</v>
      </c>
      <c r="B307" s="342" t="s">
        <v>284</v>
      </c>
    </row>
    <row r="308" spans="1:2" ht="39">
      <c r="A308" s="361">
        <v>307</v>
      </c>
      <c r="B308" s="386" t="s">
        <v>817</v>
      </c>
    </row>
    <row r="309" spans="1:2" ht="15.75">
      <c r="A309" s="361">
        <v>308</v>
      </c>
      <c r="B309" s="366" t="s">
        <v>800</v>
      </c>
    </row>
    <row r="310" spans="1:2" ht="67.5">
      <c r="A310" s="361">
        <v>309</v>
      </c>
      <c r="B310" s="329" t="s">
        <v>290</v>
      </c>
    </row>
    <row r="311" spans="1:2" ht="31.5">
      <c r="A311" s="361">
        <v>310</v>
      </c>
      <c r="B311" s="338" t="s">
        <v>919</v>
      </c>
    </row>
    <row r="312" spans="1:2" ht="38.25">
      <c r="A312" s="361">
        <v>311</v>
      </c>
      <c r="B312" s="334" t="s">
        <v>291</v>
      </c>
    </row>
    <row r="313" spans="1:2" ht="38.25">
      <c r="A313" s="361">
        <v>312</v>
      </c>
      <c r="B313" s="335" t="s">
        <v>801</v>
      </c>
    </row>
    <row r="314" spans="1:2" ht="12.75">
      <c r="A314" s="361">
        <v>313</v>
      </c>
      <c r="B314" s="340" t="s">
        <v>818</v>
      </c>
    </row>
    <row r="315" spans="1:2" ht="38.25">
      <c r="A315" s="361">
        <v>314</v>
      </c>
      <c r="B315" s="335" t="s">
        <v>802</v>
      </c>
    </row>
    <row r="316" spans="1:2" ht="12.75">
      <c r="A316" s="361">
        <v>315</v>
      </c>
      <c r="B316" s="371"/>
    </row>
    <row r="317" spans="1:2" ht="25.5">
      <c r="A317" s="361">
        <v>316</v>
      </c>
      <c r="B317" s="383" t="s">
        <v>935</v>
      </c>
    </row>
    <row r="318" spans="1:2" ht="102">
      <c r="A318" s="361">
        <v>317</v>
      </c>
      <c r="B318" s="370" t="s">
        <v>286</v>
      </c>
    </row>
    <row r="319" spans="1:2" ht="51">
      <c r="A319" s="361">
        <v>318</v>
      </c>
      <c r="B319" s="334" t="s">
        <v>697</v>
      </c>
    </row>
    <row r="320" spans="1:2" ht="76.5">
      <c r="A320" s="361">
        <v>319</v>
      </c>
      <c r="B320" s="334" t="s">
        <v>920</v>
      </c>
    </row>
    <row r="321" spans="1:2" ht="38.25">
      <c r="A321" s="361">
        <v>320</v>
      </c>
      <c r="B321" s="334" t="s">
        <v>695</v>
      </c>
    </row>
    <row r="322" spans="1:2" ht="54">
      <c r="A322" s="361">
        <v>321</v>
      </c>
      <c r="B322" s="386" t="s">
        <v>7</v>
      </c>
    </row>
    <row r="323" spans="1:2" ht="25.5">
      <c r="A323" s="361">
        <v>322</v>
      </c>
      <c r="B323" s="321" t="s">
        <v>6</v>
      </c>
    </row>
    <row r="324" spans="1:2" ht="45">
      <c r="A324" s="361">
        <v>323</v>
      </c>
      <c r="B324" s="109" t="s">
        <v>813</v>
      </c>
    </row>
    <row r="325" spans="1:2" ht="22.5">
      <c r="A325" s="361">
        <v>324</v>
      </c>
      <c r="B325" s="109" t="s">
        <v>571</v>
      </c>
    </row>
    <row r="326" spans="1:2" ht="12.75">
      <c r="A326" s="361">
        <v>325</v>
      </c>
      <c r="B326" s="342" t="s">
        <v>572</v>
      </c>
    </row>
    <row r="327" spans="1:2" ht="12.75">
      <c r="A327" s="361">
        <v>326</v>
      </c>
      <c r="B327" s="342" t="s">
        <v>573</v>
      </c>
    </row>
    <row r="328" spans="1:2" ht="63.75">
      <c r="A328" s="361">
        <v>327</v>
      </c>
      <c r="B328" s="321" t="s">
        <v>921</v>
      </c>
    </row>
    <row r="329" spans="1:2" ht="56.25">
      <c r="A329" s="361">
        <v>328</v>
      </c>
      <c r="B329" s="354" t="s">
        <v>10</v>
      </c>
    </row>
    <row r="330" spans="1:2" ht="63.75">
      <c r="A330" s="361">
        <v>329</v>
      </c>
      <c r="B330" s="321" t="s">
        <v>81</v>
      </c>
    </row>
    <row r="331" spans="1:2" ht="78.75">
      <c r="A331" s="361">
        <v>330</v>
      </c>
      <c r="B331" s="354" t="s">
        <v>292</v>
      </c>
    </row>
    <row r="332" spans="1:2" ht="63.75">
      <c r="A332" s="361">
        <v>331</v>
      </c>
      <c r="B332" s="321" t="s">
        <v>82</v>
      </c>
    </row>
    <row r="333" spans="1:2" ht="84">
      <c r="A333" s="361">
        <v>332</v>
      </c>
      <c r="B333" s="345" t="s">
        <v>922</v>
      </c>
    </row>
    <row r="334" spans="1:2" ht="96">
      <c r="A334" s="361">
        <v>333</v>
      </c>
      <c r="B334" s="345" t="s">
        <v>923</v>
      </c>
    </row>
    <row r="335" spans="1:2" ht="12.75">
      <c r="A335" s="361">
        <v>334</v>
      </c>
      <c r="B335" s="341" t="s">
        <v>924</v>
      </c>
    </row>
    <row r="336" spans="1:2" ht="22.5">
      <c r="A336" s="361">
        <v>335</v>
      </c>
      <c r="B336" s="341" t="s">
        <v>925</v>
      </c>
    </row>
    <row r="337" spans="1:2" ht="12.75">
      <c r="A337" s="361">
        <v>336</v>
      </c>
      <c r="B337" s="341" t="s">
        <v>926</v>
      </c>
    </row>
    <row r="338" spans="1:2" ht="12.75">
      <c r="A338" s="361">
        <v>337</v>
      </c>
      <c r="B338" s="341" t="s">
        <v>927</v>
      </c>
    </row>
    <row r="339" spans="1:2" ht="12.75">
      <c r="A339" s="361">
        <v>338</v>
      </c>
      <c r="B339" s="344" t="s">
        <v>928</v>
      </c>
    </row>
    <row r="340" spans="1:2" ht="22.5">
      <c r="A340" s="361">
        <v>339</v>
      </c>
      <c r="B340" s="343" t="s">
        <v>929</v>
      </c>
    </row>
    <row r="341" spans="1:2" ht="63.75">
      <c r="A341" s="361">
        <v>340</v>
      </c>
      <c r="B341" s="4" t="s">
        <v>170</v>
      </c>
    </row>
    <row r="342" spans="1:2" ht="15.75">
      <c r="A342" s="361">
        <v>341</v>
      </c>
      <c r="B342" s="366" t="s">
        <v>249</v>
      </c>
    </row>
    <row r="343" spans="1:2" ht="25.5">
      <c r="A343" s="361">
        <v>342</v>
      </c>
      <c r="B343" s="321" t="s">
        <v>250</v>
      </c>
    </row>
    <row r="344" spans="1:2" ht="33.75">
      <c r="A344" s="361">
        <v>343</v>
      </c>
      <c r="B344" s="354" t="s">
        <v>4</v>
      </c>
    </row>
    <row r="345" spans="1:2" ht="51">
      <c r="A345" s="361">
        <v>344</v>
      </c>
      <c r="B345" s="321" t="s">
        <v>251</v>
      </c>
    </row>
    <row r="346" spans="1:2" ht="45">
      <c r="A346" s="361">
        <v>345</v>
      </c>
      <c r="B346" s="354" t="s">
        <v>11</v>
      </c>
    </row>
    <row r="347" spans="1:2" ht="38.25">
      <c r="A347" s="361">
        <v>346</v>
      </c>
      <c r="B347" s="321" t="s">
        <v>287</v>
      </c>
    </row>
    <row r="348" spans="1:2" ht="67.5">
      <c r="A348" s="361">
        <v>347</v>
      </c>
      <c r="B348" s="354" t="s">
        <v>944</v>
      </c>
    </row>
    <row r="349" spans="1:2" ht="25.5">
      <c r="A349" s="361">
        <v>348</v>
      </c>
      <c r="B349" s="321" t="s">
        <v>252</v>
      </c>
    </row>
    <row r="350" spans="1:2" ht="56.25">
      <c r="A350" s="361">
        <v>349</v>
      </c>
      <c r="B350" s="354" t="s">
        <v>945</v>
      </c>
    </row>
    <row r="351" spans="1:2" ht="25.5">
      <c r="A351" s="361">
        <v>350</v>
      </c>
      <c r="B351" s="321" t="s">
        <v>811</v>
      </c>
    </row>
    <row r="352" spans="1:2" ht="33.75">
      <c r="A352" s="361">
        <v>351</v>
      </c>
      <c r="B352" s="354" t="s">
        <v>812</v>
      </c>
    </row>
    <row r="353" spans="1:2" ht="25.5">
      <c r="A353" s="361">
        <v>352</v>
      </c>
      <c r="B353" s="321" t="s">
        <v>253</v>
      </c>
    </row>
    <row r="354" spans="1:2" ht="56.25">
      <c r="A354" s="361">
        <v>353</v>
      </c>
      <c r="B354" s="354" t="s">
        <v>1020</v>
      </c>
    </row>
    <row r="355" spans="1:2" ht="76.5">
      <c r="A355" s="361">
        <v>354</v>
      </c>
      <c r="B355" s="4" t="s">
        <v>2</v>
      </c>
    </row>
    <row r="356" spans="1:2" ht="38.25">
      <c r="A356" s="361">
        <v>355</v>
      </c>
      <c r="B356" s="4" t="s">
        <v>946</v>
      </c>
    </row>
    <row r="357" spans="1:2" ht="63.75">
      <c r="A357" s="361">
        <v>356</v>
      </c>
      <c r="B357" s="4" t="s">
        <v>3</v>
      </c>
    </row>
    <row r="358" spans="1:2" ht="38.25">
      <c r="A358" s="361">
        <v>357</v>
      </c>
      <c r="B358" s="321" t="s">
        <v>243</v>
      </c>
    </row>
    <row r="359" spans="1:2" ht="12.75">
      <c r="A359" s="361">
        <v>358</v>
      </c>
      <c r="B359" s="340" t="s">
        <v>244</v>
      </c>
    </row>
    <row r="360" spans="1:2" ht="12.75">
      <c r="A360" s="361">
        <v>359</v>
      </c>
      <c r="B360" s="340" t="s">
        <v>245</v>
      </c>
    </row>
    <row r="361" spans="1:2" ht="76.5">
      <c r="A361" s="361">
        <v>360</v>
      </c>
      <c r="B361" s="321" t="s">
        <v>265</v>
      </c>
    </row>
    <row r="362" spans="1:2" ht="56.25">
      <c r="A362" s="361">
        <v>361</v>
      </c>
      <c r="B362" s="339" t="s">
        <v>144</v>
      </c>
    </row>
    <row r="363" spans="1:2" ht="22.5">
      <c r="A363" s="361">
        <v>362</v>
      </c>
      <c r="B363" s="339" t="s">
        <v>254</v>
      </c>
    </row>
    <row r="364" spans="1:2" ht="12.75">
      <c r="A364" s="361">
        <v>363</v>
      </c>
      <c r="B364" s="340" t="s">
        <v>257</v>
      </c>
    </row>
    <row r="365" spans="1:2" ht="12.75">
      <c r="A365" s="361">
        <v>364</v>
      </c>
      <c r="B365" s="340" t="s">
        <v>255</v>
      </c>
    </row>
    <row r="366" spans="1:2" ht="15.75">
      <c r="A366" s="361">
        <v>365</v>
      </c>
      <c r="B366" s="366" t="s">
        <v>181</v>
      </c>
    </row>
    <row r="367" spans="1:2" ht="12.75">
      <c r="A367" s="361">
        <v>366</v>
      </c>
      <c r="B367" s="4" t="s">
        <v>182</v>
      </c>
    </row>
    <row r="368" spans="1:2" ht="12.75">
      <c r="A368" s="361">
        <v>367</v>
      </c>
      <c r="B368" s="403" t="s">
        <v>303</v>
      </c>
    </row>
    <row r="369" spans="1:2" ht="12.75">
      <c r="A369" s="361">
        <v>368</v>
      </c>
      <c r="B369" s="403" t="s">
        <v>308</v>
      </c>
    </row>
    <row r="370" spans="1:2" ht="12.75">
      <c r="A370" s="361">
        <v>369</v>
      </c>
      <c r="B370" s="403" t="s">
        <v>310</v>
      </c>
    </row>
    <row r="371" spans="1:2" ht="12.75">
      <c r="A371" s="361">
        <v>370</v>
      </c>
      <c r="B371" s="403" t="s">
        <v>313</v>
      </c>
    </row>
    <row r="372" spans="1:2" ht="12.75">
      <c r="A372" s="361">
        <v>371</v>
      </c>
      <c r="B372" s="403" t="s">
        <v>481</v>
      </c>
    </row>
    <row r="373" spans="1:2" ht="12.75">
      <c r="A373" s="361">
        <v>372</v>
      </c>
      <c r="B373" s="403" t="s">
        <v>315</v>
      </c>
    </row>
    <row r="374" spans="1:2" ht="12.75">
      <c r="A374" s="361">
        <v>373</v>
      </c>
      <c r="B374" s="403" t="s">
        <v>318</v>
      </c>
    </row>
    <row r="375" spans="1:2" ht="12.75">
      <c r="A375" s="361">
        <v>374</v>
      </c>
      <c r="B375" s="403" t="s">
        <v>321</v>
      </c>
    </row>
    <row r="376" spans="1:2" ht="12.75">
      <c r="A376" s="361">
        <v>375</v>
      </c>
      <c r="B376" s="403" t="s">
        <v>324</v>
      </c>
    </row>
    <row r="377" spans="1:2" ht="12.75">
      <c r="A377" s="361">
        <v>376</v>
      </c>
      <c r="B377" s="403" t="s">
        <v>326</v>
      </c>
    </row>
    <row r="378" spans="1:2" ht="12.75">
      <c r="A378" s="361">
        <v>377</v>
      </c>
      <c r="B378" s="403" t="s">
        <v>328</v>
      </c>
    </row>
    <row r="379" spans="1:2" ht="12.75">
      <c r="A379" s="361">
        <v>378</v>
      </c>
      <c r="B379" s="403" t="s">
        <v>331</v>
      </c>
    </row>
    <row r="380" spans="1:2" ht="12.75">
      <c r="A380" s="361">
        <v>379</v>
      </c>
      <c r="B380" s="403" t="s">
        <v>333</v>
      </c>
    </row>
    <row r="381" spans="1:2" ht="12.75">
      <c r="A381" s="361">
        <v>380</v>
      </c>
      <c r="B381" s="403" t="s">
        <v>335</v>
      </c>
    </row>
    <row r="382" spans="1:2" ht="12.75">
      <c r="A382" s="361">
        <v>381</v>
      </c>
      <c r="B382" s="404" t="s">
        <v>176</v>
      </c>
    </row>
    <row r="383" spans="1:2" ht="12.75">
      <c r="A383" s="361">
        <v>382</v>
      </c>
      <c r="B383" s="403" t="s">
        <v>337</v>
      </c>
    </row>
    <row r="384" spans="1:2" ht="12.75">
      <c r="A384" s="361">
        <v>383</v>
      </c>
      <c r="B384" s="403" t="s">
        <v>339</v>
      </c>
    </row>
    <row r="385" spans="1:2" ht="12.75">
      <c r="A385" s="361">
        <v>384</v>
      </c>
      <c r="B385" s="403" t="s">
        <v>341</v>
      </c>
    </row>
    <row r="386" spans="1:2" ht="12.75">
      <c r="A386" s="361">
        <v>385</v>
      </c>
      <c r="B386" s="403" t="s">
        <v>559</v>
      </c>
    </row>
    <row r="387" spans="1:2" ht="12.75">
      <c r="A387" s="361">
        <v>386</v>
      </c>
      <c r="B387" s="403" t="s">
        <v>343</v>
      </c>
    </row>
    <row r="388" spans="1:2" ht="12.75">
      <c r="A388" s="361">
        <v>387</v>
      </c>
      <c r="B388" s="403" t="s">
        <v>345</v>
      </c>
    </row>
    <row r="389" spans="1:2" ht="12.75">
      <c r="A389" s="361">
        <v>388</v>
      </c>
      <c r="B389" s="403" t="s">
        <v>347</v>
      </c>
    </row>
    <row r="390" spans="1:2" ht="12.75">
      <c r="A390" s="361">
        <v>389</v>
      </c>
      <c r="B390" s="403" t="s">
        <v>350</v>
      </c>
    </row>
    <row r="391" spans="1:2" ht="12.75">
      <c r="A391" s="361">
        <v>390</v>
      </c>
      <c r="B391" s="404" t="s">
        <v>177</v>
      </c>
    </row>
    <row r="392" spans="1:2" ht="12.75">
      <c r="A392" s="361">
        <v>391</v>
      </c>
      <c r="B392" s="403" t="s">
        <v>353</v>
      </c>
    </row>
    <row r="393" spans="1:2" ht="12.75">
      <c r="A393" s="361">
        <v>392</v>
      </c>
      <c r="B393" s="403" t="s">
        <v>357</v>
      </c>
    </row>
    <row r="394" spans="1:2" ht="12.75">
      <c r="A394" s="361">
        <v>393</v>
      </c>
      <c r="B394" s="403" t="s">
        <v>360</v>
      </c>
    </row>
    <row r="395" spans="1:2" ht="12.75">
      <c r="A395" s="361">
        <v>394</v>
      </c>
      <c r="B395" s="403" t="s">
        <v>363</v>
      </c>
    </row>
    <row r="396" spans="1:2" ht="12.75">
      <c r="A396" s="361">
        <v>395</v>
      </c>
      <c r="B396" s="403" t="s">
        <v>365</v>
      </c>
    </row>
    <row r="397" spans="1:2" ht="12.75">
      <c r="A397" s="361">
        <v>396</v>
      </c>
      <c r="B397" s="403" t="s">
        <v>368</v>
      </c>
    </row>
    <row r="398" spans="1:2" ht="12.75">
      <c r="A398" s="361">
        <v>397</v>
      </c>
      <c r="B398" s="403" t="s">
        <v>370</v>
      </c>
    </row>
    <row r="399" spans="1:2" s="408" customFormat="1" ht="12.75">
      <c r="A399" s="361">
        <v>398</v>
      </c>
      <c r="B399" s="407" t="s">
        <v>378</v>
      </c>
    </row>
    <row r="400" spans="1:2" ht="12.75">
      <c r="A400" s="406">
        <v>399</v>
      </c>
      <c r="B400" s="403" t="s">
        <v>381</v>
      </c>
    </row>
    <row r="401" spans="1:2" ht="12.75">
      <c r="A401" s="361">
        <v>400</v>
      </c>
      <c r="B401" s="403" t="s">
        <v>384</v>
      </c>
    </row>
    <row r="402" spans="1:2" ht="12.75">
      <c r="A402" s="361">
        <v>401</v>
      </c>
      <c r="B402" s="403" t="s">
        <v>385</v>
      </c>
    </row>
    <row r="403" spans="1:2" ht="12.75">
      <c r="A403" s="361">
        <v>402</v>
      </c>
      <c r="B403" s="403" t="s">
        <v>387</v>
      </c>
    </row>
    <row r="404" spans="1:2" ht="12.75">
      <c r="A404" s="361">
        <v>403</v>
      </c>
      <c r="B404" s="403" t="s">
        <v>389</v>
      </c>
    </row>
    <row r="405" spans="1:2" ht="12.75">
      <c r="A405" s="361">
        <v>404</v>
      </c>
      <c r="B405" s="403" t="s">
        <v>391</v>
      </c>
    </row>
    <row r="406" spans="1:2" ht="12.75">
      <c r="A406" s="361">
        <v>405</v>
      </c>
      <c r="B406" s="403" t="s">
        <v>393</v>
      </c>
    </row>
    <row r="407" spans="1:2" ht="12.75">
      <c r="A407" s="361">
        <v>406</v>
      </c>
      <c r="B407" s="403" t="s">
        <v>396</v>
      </c>
    </row>
    <row r="408" spans="1:2" ht="12.75">
      <c r="A408" s="361">
        <v>407</v>
      </c>
      <c r="B408" s="403" t="s">
        <v>398</v>
      </c>
    </row>
    <row r="409" spans="1:2" ht="12.75">
      <c r="A409" s="361">
        <v>408</v>
      </c>
      <c r="B409" s="403" t="s">
        <v>400</v>
      </c>
    </row>
    <row r="410" spans="1:2" ht="12.75">
      <c r="A410" s="361">
        <v>409</v>
      </c>
      <c r="B410" s="403" t="s">
        <v>402</v>
      </c>
    </row>
    <row r="411" spans="1:2" ht="12.75">
      <c r="A411" s="361">
        <v>410</v>
      </c>
      <c r="B411" s="403" t="s">
        <v>404</v>
      </c>
    </row>
    <row r="412" spans="1:2" ht="12.75">
      <c r="A412" s="361">
        <v>411</v>
      </c>
      <c r="B412" s="403" t="s">
        <v>409</v>
      </c>
    </row>
    <row r="413" spans="1:2" ht="12.75">
      <c r="A413" s="361">
        <v>412</v>
      </c>
      <c r="B413" s="403" t="s">
        <v>412</v>
      </c>
    </row>
    <row r="414" spans="1:2" ht="12.75">
      <c r="A414" s="361">
        <v>413</v>
      </c>
      <c r="B414" s="403" t="s">
        <v>414</v>
      </c>
    </row>
    <row r="415" spans="1:2" ht="12.75">
      <c r="A415" s="361">
        <v>414</v>
      </c>
      <c r="B415" s="403" t="s">
        <v>416</v>
      </c>
    </row>
    <row r="416" spans="1:2" ht="12.75">
      <c r="A416" s="361">
        <v>415</v>
      </c>
      <c r="B416" s="403" t="s">
        <v>418</v>
      </c>
    </row>
    <row r="417" spans="1:2" ht="12.75">
      <c r="A417" s="361">
        <v>416</v>
      </c>
      <c r="B417" s="403" t="s">
        <v>420</v>
      </c>
    </row>
    <row r="418" spans="1:2" ht="12.75">
      <c r="A418" s="361">
        <v>417</v>
      </c>
      <c r="B418" s="403" t="s">
        <v>423</v>
      </c>
    </row>
    <row r="419" spans="1:2" ht="12.75">
      <c r="A419" s="361">
        <v>418</v>
      </c>
      <c r="B419" s="403" t="s">
        <v>425</v>
      </c>
    </row>
    <row r="420" spans="1:2" ht="12.75">
      <c r="A420" s="361">
        <v>419</v>
      </c>
      <c r="B420" s="403" t="s">
        <v>427</v>
      </c>
    </row>
    <row r="421" spans="1:2" ht="12.75">
      <c r="A421" s="361">
        <v>420</v>
      </c>
      <c r="B421" s="403" t="s">
        <v>429</v>
      </c>
    </row>
    <row r="422" spans="1:2" ht="15">
      <c r="A422" s="361">
        <v>421</v>
      </c>
      <c r="B422" s="409" t="s">
        <v>951</v>
      </c>
    </row>
    <row r="423" spans="1:2" ht="12.75">
      <c r="A423" s="361">
        <v>422</v>
      </c>
      <c r="B423" s="403" t="s">
        <v>432</v>
      </c>
    </row>
    <row r="424" spans="1:2" ht="12.75">
      <c r="A424" s="361">
        <v>423</v>
      </c>
      <c r="B424" s="403" t="s">
        <v>434</v>
      </c>
    </row>
    <row r="425" spans="1:2" ht="12.75">
      <c r="A425" s="361">
        <v>424</v>
      </c>
      <c r="B425" s="403" t="s">
        <v>436</v>
      </c>
    </row>
    <row r="426" spans="1:2" ht="15">
      <c r="A426" s="361">
        <v>425</v>
      </c>
      <c r="B426" s="409" t="s">
        <v>952</v>
      </c>
    </row>
    <row r="427" spans="1:2" ht="12.75">
      <c r="A427" s="361">
        <v>426</v>
      </c>
      <c r="B427" s="403" t="s">
        <v>439</v>
      </c>
    </row>
    <row r="428" spans="1:2" ht="12.75">
      <c r="A428" s="361">
        <v>427</v>
      </c>
      <c r="B428" s="403" t="s">
        <v>442</v>
      </c>
    </row>
    <row r="429" spans="1:2" ht="12.75">
      <c r="A429" s="361">
        <v>428</v>
      </c>
      <c r="B429" s="403" t="s">
        <v>444</v>
      </c>
    </row>
    <row r="430" spans="1:2" ht="12.75">
      <c r="A430" s="361">
        <v>429</v>
      </c>
      <c r="B430" s="403" t="s">
        <v>446</v>
      </c>
    </row>
    <row r="431" spans="1:2" ht="12.75">
      <c r="A431" s="361">
        <v>430</v>
      </c>
      <c r="B431" s="403" t="s">
        <v>448</v>
      </c>
    </row>
    <row r="432" spans="1:2" ht="12.75">
      <c r="A432" s="361">
        <v>431</v>
      </c>
      <c r="B432" s="403" t="s">
        <v>450</v>
      </c>
    </row>
    <row r="433" spans="1:2" ht="12.75">
      <c r="A433" s="361">
        <v>432</v>
      </c>
      <c r="B433" s="403" t="s">
        <v>452</v>
      </c>
    </row>
    <row r="434" spans="1:2" ht="12.75">
      <c r="A434" s="361">
        <v>433</v>
      </c>
      <c r="B434" s="403" t="s">
        <v>454</v>
      </c>
    </row>
    <row r="435" spans="1:2" ht="12.75">
      <c r="A435" s="361">
        <v>434</v>
      </c>
      <c r="B435" s="403" t="s">
        <v>456</v>
      </c>
    </row>
    <row r="436" spans="1:2" ht="12.75">
      <c r="A436" s="361">
        <v>435</v>
      </c>
      <c r="B436" s="403" t="s">
        <v>458</v>
      </c>
    </row>
    <row r="437" spans="1:2" ht="12.75">
      <c r="A437" s="361">
        <v>436</v>
      </c>
      <c r="B437" s="403" t="s">
        <v>460</v>
      </c>
    </row>
    <row r="438" spans="1:2" ht="12.75">
      <c r="A438" s="361">
        <v>437</v>
      </c>
      <c r="B438" s="403" t="s">
        <v>462</v>
      </c>
    </row>
    <row r="439" spans="1:2" ht="12.75">
      <c r="A439" s="361">
        <v>438</v>
      </c>
      <c r="B439" s="403" t="s">
        <v>464</v>
      </c>
    </row>
    <row r="440" spans="1:2" ht="15">
      <c r="A440" s="361">
        <v>439</v>
      </c>
      <c r="B440" s="409" t="s">
        <v>1019</v>
      </c>
    </row>
    <row r="441" spans="1:2" ht="15">
      <c r="A441" s="361">
        <v>440</v>
      </c>
      <c r="B441" s="409" t="s">
        <v>953</v>
      </c>
    </row>
    <row r="442" spans="1:2" ht="12.75">
      <c r="A442" s="361">
        <v>441</v>
      </c>
      <c r="B442" s="403" t="s">
        <v>469</v>
      </c>
    </row>
    <row r="443" spans="1:2" ht="12.75">
      <c r="A443" s="361">
        <v>442</v>
      </c>
      <c r="B443" s="403" t="s">
        <v>471</v>
      </c>
    </row>
    <row r="444" spans="1:2" ht="12.75">
      <c r="A444" s="361">
        <v>443</v>
      </c>
      <c r="B444" s="403" t="s">
        <v>473</v>
      </c>
    </row>
    <row r="445" spans="1:2" ht="12.75">
      <c r="A445" s="361">
        <v>444</v>
      </c>
      <c r="B445" s="403" t="s">
        <v>475</v>
      </c>
    </row>
    <row r="446" spans="1:2" ht="12.75">
      <c r="A446" s="361">
        <v>445</v>
      </c>
      <c r="B446" s="403" t="s">
        <v>477</v>
      </c>
    </row>
    <row r="447" spans="1:2" ht="12.75">
      <c r="A447" s="361">
        <v>446</v>
      </c>
      <c r="B447" s="403" t="s">
        <v>479</v>
      </c>
    </row>
    <row r="448" spans="1:2" ht="12.75">
      <c r="A448" s="361">
        <v>447</v>
      </c>
      <c r="B448" s="403" t="s">
        <v>483</v>
      </c>
    </row>
    <row r="449" spans="1:2" ht="15">
      <c r="A449" s="361">
        <v>448</v>
      </c>
      <c r="B449" s="409" t="s">
        <v>954</v>
      </c>
    </row>
    <row r="450" spans="1:2" ht="15">
      <c r="A450" s="361">
        <v>449</v>
      </c>
      <c r="B450" s="409" t="s">
        <v>955</v>
      </c>
    </row>
    <row r="451" spans="1:2" ht="12.75">
      <c r="A451" s="361">
        <v>450</v>
      </c>
      <c r="B451" s="403" t="s">
        <v>490</v>
      </c>
    </row>
    <row r="452" spans="1:2" ht="12.75">
      <c r="A452" s="361">
        <v>451</v>
      </c>
      <c r="B452" s="403" t="s">
        <v>492</v>
      </c>
    </row>
    <row r="453" spans="1:2" ht="12.75">
      <c r="A453" s="361">
        <v>452</v>
      </c>
      <c r="B453" s="403" t="s">
        <v>494</v>
      </c>
    </row>
    <row r="454" spans="1:2" ht="12.75">
      <c r="A454" s="361">
        <v>453</v>
      </c>
      <c r="B454" s="403" t="s">
        <v>496</v>
      </c>
    </row>
    <row r="455" spans="1:2" ht="12.75">
      <c r="A455" s="361">
        <v>454</v>
      </c>
      <c r="B455" s="403" t="s">
        <v>498</v>
      </c>
    </row>
    <row r="456" spans="1:2" ht="12.75">
      <c r="A456" s="361">
        <v>455</v>
      </c>
      <c r="B456" s="403" t="s">
        <v>500</v>
      </c>
    </row>
    <row r="457" spans="1:2" ht="12.75">
      <c r="A457" s="361">
        <v>456</v>
      </c>
      <c r="B457" s="403" t="s">
        <v>502</v>
      </c>
    </row>
    <row r="458" spans="1:2" ht="12.75">
      <c r="A458" s="361">
        <v>457</v>
      </c>
      <c r="B458" s="403" t="s">
        <v>504</v>
      </c>
    </row>
    <row r="459" spans="1:2" ht="12.75">
      <c r="A459" s="361">
        <v>458</v>
      </c>
      <c r="B459" s="403" t="s">
        <v>507</v>
      </c>
    </row>
    <row r="460" spans="1:2" ht="15">
      <c r="A460" s="361">
        <v>459</v>
      </c>
      <c r="B460" s="409" t="s">
        <v>956</v>
      </c>
    </row>
    <row r="461" spans="1:2" ht="12.75">
      <c r="A461" s="361">
        <v>460</v>
      </c>
      <c r="B461" s="403" t="s">
        <v>510</v>
      </c>
    </row>
    <row r="462" spans="1:2" ht="12.75">
      <c r="A462" s="361">
        <v>461</v>
      </c>
      <c r="B462" s="403" t="s">
        <v>512</v>
      </c>
    </row>
    <row r="463" spans="1:2" ht="12.75">
      <c r="A463" s="361">
        <v>462</v>
      </c>
      <c r="B463" s="403" t="s">
        <v>517</v>
      </c>
    </row>
    <row r="464" spans="1:2" ht="12.75">
      <c r="A464" s="361">
        <v>463</v>
      </c>
      <c r="B464" s="403" t="s">
        <v>519</v>
      </c>
    </row>
    <row r="465" spans="1:2" ht="12.75">
      <c r="A465" s="361">
        <v>464</v>
      </c>
      <c r="B465" s="403" t="s">
        <v>521</v>
      </c>
    </row>
    <row r="466" spans="1:2" ht="12.75">
      <c r="A466" s="361">
        <v>465</v>
      </c>
      <c r="B466" s="403" t="s">
        <v>523</v>
      </c>
    </row>
    <row r="467" spans="1:2" ht="12.75">
      <c r="A467" s="361">
        <v>466</v>
      </c>
      <c r="B467" s="403" t="s">
        <v>525</v>
      </c>
    </row>
    <row r="468" spans="1:2" ht="12.75">
      <c r="A468" s="361">
        <v>467</v>
      </c>
      <c r="B468" s="403" t="s">
        <v>526</v>
      </c>
    </row>
    <row r="469" spans="1:2" ht="12.75">
      <c r="A469" s="361">
        <v>468</v>
      </c>
      <c r="B469" s="403" t="s">
        <v>527</v>
      </c>
    </row>
    <row r="470" spans="1:2" ht="12.75">
      <c r="A470" s="361">
        <v>469</v>
      </c>
      <c r="B470" s="403" t="s">
        <v>528</v>
      </c>
    </row>
    <row r="471" spans="1:2" ht="12.75">
      <c r="A471" s="361">
        <v>470</v>
      </c>
      <c r="B471" s="403" t="s">
        <v>529</v>
      </c>
    </row>
    <row r="472" spans="1:2" ht="12.75">
      <c r="A472" s="361">
        <v>471</v>
      </c>
      <c r="B472" s="403" t="s">
        <v>530</v>
      </c>
    </row>
    <row r="473" spans="1:2" ht="12.75">
      <c r="A473" s="361">
        <v>472</v>
      </c>
      <c r="B473" s="403" t="s">
        <v>531</v>
      </c>
    </row>
    <row r="474" spans="1:2" ht="12.75">
      <c r="A474" s="361">
        <v>473</v>
      </c>
      <c r="B474" s="403" t="s">
        <v>532</v>
      </c>
    </row>
    <row r="475" spans="1:2" ht="12.75">
      <c r="A475" s="361">
        <v>474</v>
      </c>
      <c r="B475" s="403" t="s">
        <v>533</v>
      </c>
    </row>
    <row r="476" spans="1:2" ht="12.75">
      <c r="A476" s="361">
        <v>475</v>
      </c>
      <c r="B476" s="403" t="s">
        <v>534</v>
      </c>
    </row>
    <row r="477" spans="1:2" ht="12.75">
      <c r="A477" s="361">
        <v>476</v>
      </c>
      <c r="B477" s="403" t="s">
        <v>535</v>
      </c>
    </row>
    <row r="478" spans="1:2" ht="12.75">
      <c r="A478" s="361">
        <v>477</v>
      </c>
      <c r="B478" s="403" t="s">
        <v>536</v>
      </c>
    </row>
    <row r="479" spans="1:2" ht="12.75">
      <c r="A479" s="361">
        <v>478</v>
      </c>
      <c r="B479" s="403" t="s">
        <v>537</v>
      </c>
    </row>
    <row r="480" spans="1:2" ht="15">
      <c r="A480" s="361">
        <v>479</v>
      </c>
      <c r="B480" s="409" t="s">
        <v>957</v>
      </c>
    </row>
    <row r="481" spans="1:2" ht="12.75">
      <c r="A481" s="361">
        <v>480</v>
      </c>
      <c r="B481" s="403" t="s">
        <v>538</v>
      </c>
    </row>
    <row r="482" spans="1:2" ht="12.75">
      <c r="A482" s="361">
        <v>481</v>
      </c>
      <c r="B482" s="403" t="s">
        <v>540</v>
      </c>
    </row>
    <row r="483" spans="1:2" ht="12.75">
      <c r="A483" s="361">
        <v>482</v>
      </c>
      <c r="B483" s="403" t="s">
        <v>541</v>
      </c>
    </row>
    <row r="484" spans="1:2" ht="12.75">
      <c r="A484" s="361">
        <v>483</v>
      </c>
      <c r="B484" s="403" t="s">
        <v>542</v>
      </c>
    </row>
    <row r="485" spans="1:2" ht="12.75">
      <c r="A485" s="361">
        <v>484</v>
      </c>
      <c r="B485" s="403" t="s">
        <v>543</v>
      </c>
    </row>
    <row r="486" spans="1:2" ht="12.75">
      <c r="A486" s="361">
        <v>485</v>
      </c>
      <c r="B486" s="403" t="s">
        <v>544</v>
      </c>
    </row>
    <row r="487" spans="1:2" ht="12.75">
      <c r="A487" s="361">
        <v>486</v>
      </c>
      <c r="B487" s="403" t="s">
        <v>545</v>
      </c>
    </row>
    <row r="488" spans="1:2" ht="12.75">
      <c r="A488" s="361">
        <v>487</v>
      </c>
      <c r="B488" s="403" t="s">
        <v>546</v>
      </c>
    </row>
    <row r="489" spans="1:2" ht="12.75">
      <c r="A489" s="361">
        <v>488</v>
      </c>
      <c r="B489" s="403" t="s">
        <v>547</v>
      </c>
    </row>
    <row r="490" spans="1:2" ht="12.75">
      <c r="A490" s="361">
        <v>489</v>
      </c>
      <c r="B490" s="403" t="s">
        <v>548</v>
      </c>
    </row>
    <row r="491" spans="1:2" ht="12.75">
      <c r="A491" s="361">
        <v>490</v>
      </c>
      <c r="B491" s="403" t="s">
        <v>549</v>
      </c>
    </row>
    <row r="492" spans="1:2" ht="12.75">
      <c r="A492" s="361">
        <v>491</v>
      </c>
      <c r="B492" s="403" t="s">
        <v>550</v>
      </c>
    </row>
    <row r="493" spans="1:2" ht="12.75">
      <c r="A493" s="361">
        <v>492</v>
      </c>
      <c r="B493" s="403" t="s">
        <v>551</v>
      </c>
    </row>
    <row r="494" spans="1:2" ht="12.75">
      <c r="A494" s="361">
        <v>493</v>
      </c>
      <c r="B494" s="403" t="s">
        <v>552</v>
      </c>
    </row>
    <row r="495" spans="1:2" ht="12.75">
      <c r="A495" s="361">
        <v>494</v>
      </c>
      <c r="B495" s="403" t="s">
        <v>553</v>
      </c>
    </row>
    <row r="496" spans="1:2" ht="12.75">
      <c r="A496" s="361">
        <v>495</v>
      </c>
      <c r="B496" s="403" t="s">
        <v>554</v>
      </c>
    </row>
    <row r="497" spans="1:2" ht="12.75">
      <c r="A497" s="361">
        <v>496</v>
      </c>
      <c r="B497" s="403" t="s">
        <v>555</v>
      </c>
    </row>
    <row r="498" spans="1:2" ht="12.75">
      <c r="A498" s="361">
        <v>497</v>
      </c>
      <c r="B498" s="403" t="s">
        <v>556</v>
      </c>
    </row>
    <row r="499" spans="1:2" ht="12.75">
      <c r="A499" s="361">
        <v>498</v>
      </c>
      <c r="B499" s="403" t="s">
        <v>557</v>
      </c>
    </row>
    <row r="500" spans="1:2" ht="12.75">
      <c r="A500" s="361">
        <v>499</v>
      </c>
      <c r="B500" s="403" t="s">
        <v>558</v>
      </c>
    </row>
    <row r="501" spans="1:2" ht="15">
      <c r="A501" s="361">
        <v>500</v>
      </c>
      <c r="B501" s="409" t="s">
        <v>958</v>
      </c>
    </row>
    <row r="502" spans="1:2" ht="12.75">
      <c r="A502" s="361">
        <v>501</v>
      </c>
      <c r="B502" s="403" t="s">
        <v>560</v>
      </c>
    </row>
    <row r="503" spans="1:2" ht="12.75">
      <c r="A503" s="361">
        <v>502</v>
      </c>
      <c r="B503" s="403" t="s">
        <v>561</v>
      </c>
    </row>
    <row r="504" spans="1:2" ht="12.75">
      <c r="A504" s="361">
        <v>503</v>
      </c>
      <c r="B504" s="403" t="s">
        <v>562</v>
      </c>
    </row>
    <row r="505" spans="1:2" ht="12.75">
      <c r="A505" s="361">
        <v>504</v>
      </c>
      <c r="B505" s="403" t="s">
        <v>563</v>
      </c>
    </row>
    <row r="506" spans="1:2" ht="12.75">
      <c r="A506" s="361">
        <v>505</v>
      </c>
      <c r="B506" s="403" t="s">
        <v>564</v>
      </c>
    </row>
    <row r="507" spans="1:2" ht="12.75">
      <c r="A507" s="361">
        <v>506</v>
      </c>
      <c r="B507" s="403" t="s">
        <v>565</v>
      </c>
    </row>
    <row r="508" spans="1:2" ht="12.75">
      <c r="A508" s="361">
        <v>507</v>
      </c>
      <c r="B508" s="403" t="s">
        <v>566</v>
      </c>
    </row>
    <row r="509" spans="1:2" ht="12.75">
      <c r="A509" s="361">
        <v>508</v>
      </c>
      <c r="B509" s="403" t="s">
        <v>567</v>
      </c>
    </row>
    <row r="510" spans="1:2" ht="12.75">
      <c r="A510" s="361">
        <v>509</v>
      </c>
      <c r="B510" s="403" t="s">
        <v>568</v>
      </c>
    </row>
    <row r="511" spans="1:2" ht="12.75">
      <c r="A511" s="361">
        <v>510</v>
      </c>
      <c r="B511" s="403" t="s">
        <v>569</v>
      </c>
    </row>
    <row r="512" spans="1:2" ht="12.75">
      <c r="A512" s="361">
        <v>511</v>
      </c>
      <c r="B512" s="403" t="s">
        <v>574</v>
      </c>
    </row>
    <row r="513" spans="1:2" ht="12.75">
      <c r="A513" s="361">
        <v>512</v>
      </c>
      <c r="B513" s="403" t="s">
        <v>575</v>
      </c>
    </row>
    <row r="514" spans="1:2" ht="12.75">
      <c r="A514" s="361">
        <v>513</v>
      </c>
      <c r="B514" s="403" t="s">
        <v>576</v>
      </c>
    </row>
    <row r="515" spans="1:2" ht="12.75">
      <c r="A515" s="361">
        <v>514</v>
      </c>
      <c r="B515" s="403" t="s">
        <v>577</v>
      </c>
    </row>
    <row r="516" spans="1:2" ht="12.75">
      <c r="A516" s="361">
        <v>515</v>
      </c>
      <c r="B516" s="403" t="s">
        <v>578</v>
      </c>
    </row>
    <row r="517" spans="1:2" ht="12.75">
      <c r="A517" s="361">
        <v>516</v>
      </c>
      <c r="B517" s="403" t="s">
        <v>579</v>
      </c>
    </row>
    <row r="518" spans="1:2" ht="12.75">
      <c r="A518" s="361">
        <v>517</v>
      </c>
      <c r="B518" s="403" t="s">
        <v>580</v>
      </c>
    </row>
    <row r="519" spans="1:2" ht="12.75">
      <c r="A519" s="361">
        <v>518</v>
      </c>
      <c r="B519" s="403" t="s">
        <v>581</v>
      </c>
    </row>
    <row r="520" spans="1:2" ht="12.75">
      <c r="A520" s="361">
        <v>519</v>
      </c>
      <c r="B520" s="403" t="s">
        <v>582</v>
      </c>
    </row>
    <row r="521" spans="1:2" ht="12.75">
      <c r="A521" s="361">
        <v>520</v>
      </c>
      <c r="B521" s="403" t="s">
        <v>583</v>
      </c>
    </row>
    <row r="522" spans="1:2" ht="12.75">
      <c r="A522" s="361">
        <v>521</v>
      </c>
      <c r="B522" s="403" t="s">
        <v>584</v>
      </c>
    </row>
    <row r="523" spans="1:2" ht="12.75">
      <c r="A523" s="361">
        <v>522</v>
      </c>
      <c r="B523" s="403" t="s">
        <v>585</v>
      </c>
    </row>
    <row r="524" spans="1:2" ht="12.75">
      <c r="A524" s="361">
        <v>523</v>
      </c>
      <c r="B524" s="403" t="s">
        <v>586</v>
      </c>
    </row>
    <row r="525" spans="1:2" ht="12.75">
      <c r="A525" s="361">
        <v>524</v>
      </c>
      <c r="B525" s="403" t="s">
        <v>587</v>
      </c>
    </row>
    <row r="526" spans="1:2" ht="12.75">
      <c r="A526" s="361">
        <v>525</v>
      </c>
      <c r="B526" s="403" t="s">
        <v>588</v>
      </c>
    </row>
    <row r="527" spans="1:2" ht="12.75">
      <c r="A527" s="361">
        <v>526</v>
      </c>
      <c r="B527" s="403" t="s">
        <v>589</v>
      </c>
    </row>
    <row r="528" spans="1:2" ht="12.75">
      <c r="A528" s="361">
        <v>527</v>
      </c>
      <c r="B528" s="403" t="s">
        <v>590</v>
      </c>
    </row>
    <row r="529" spans="1:2" ht="12.75">
      <c r="A529" s="361">
        <v>528</v>
      </c>
      <c r="B529" s="403" t="s">
        <v>591</v>
      </c>
    </row>
    <row r="530" spans="1:2" ht="12.75">
      <c r="A530" s="361">
        <v>529</v>
      </c>
      <c r="B530" s="403" t="s">
        <v>592</v>
      </c>
    </row>
    <row r="531" spans="1:2" ht="12.75">
      <c r="A531" s="361">
        <v>530</v>
      </c>
      <c r="B531" s="403" t="s">
        <v>593</v>
      </c>
    </row>
    <row r="532" spans="1:2" ht="12.75">
      <c r="A532" s="361">
        <v>531</v>
      </c>
      <c r="B532" s="403" t="s">
        <v>594</v>
      </c>
    </row>
    <row r="533" spans="1:2" ht="15">
      <c r="A533" s="361">
        <v>532</v>
      </c>
      <c r="B533" s="409" t="s">
        <v>960</v>
      </c>
    </row>
    <row r="534" spans="1:2" ht="12.75">
      <c r="A534" s="361">
        <v>533</v>
      </c>
      <c r="B534" s="403" t="s">
        <v>596</v>
      </c>
    </row>
    <row r="535" spans="1:2" ht="12.75">
      <c r="A535" s="361">
        <v>534</v>
      </c>
      <c r="B535" s="403" t="s">
        <v>597</v>
      </c>
    </row>
    <row r="536" spans="1:2" ht="12.75">
      <c r="A536" s="361">
        <v>535</v>
      </c>
      <c r="B536" s="403" t="s">
        <v>598</v>
      </c>
    </row>
    <row r="537" spans="1:2" ht="12.75">
      <c r="A537" s="361">
        <v>536</v>
      </c>
      <c r="B537" s="403" t="s">
        <v>599</v>
      </c>
    </row>
    <row r="538" spans="1:2" ht="12.75">
      <c r="A538" s="361">
        <v>537</v>
      </c>
      <c r="B538" s="403" t="s">
        <v>600</v>
      </c>
    </row>
    <row r="539" spans="1:2" ht="12.75">
      <c r="A539" s="361">
        <v>538</v>
      </c>
      <c r="B539" s="403" t="s">
        <v>601</v>
      </c>
    </row>
    <row r="540" spans="1:2" ht="12.75">
      <c r="A540" s="361">
        <v>539</v>
      </c>
      <c r="B540" s="403" t="s">
        <v>602</v>
      </c>
    </row>
    <row r="541" spans="1:2" ht="12.75">
      <c r="A541" s="361">
        <v>540</v>
      </c>
      <c r="B541" s="403" t="s">
        <v>603</v>
      </c>
    </row>
    <row r="542" spans="1:2" ht="12.75">
      <c r="A542" s="361">
        <v>541</v>
      </c>
      <c r="B542" s="403" t="s">
        <v>604</v>
      </c>
    </row>
    <row r="543" spans="1:2" ht="12.75">
      <c r="A543" s="361">
        <v>542</v>
      </c>
      <c r="B543" s="403" t="s">
        <v>605</v>
      </c>
    </row>
    <row r="544" spans="1:2" ht="12.75">
      <c r="A544" s="361">
        <v>543</v>
      </c>
      <c r="B544" s="403" t="s">
        <v>606</v>
      </c>
    </row>
    <row r="545" spans="1:2" ht="15">
      <c r="A545" s="361">
        <v>544</v>
      </c>
      <c r="B545" s="409" t="s">
        <v>959</v>
      </c>
    </row>
    <row r="546" spans="1:2" ht="15">
      <c r="A546" s="361">
        <v>545</v>
      </c>
      <c r="B546" s="409" t="s">
        <v>961</v>
      </c>
    </row>
    <row r="547" spans="1:2" ht="12.75">
      <c r="A547" s="361">
        <v>546</v>
      </c>
      <c r="B547" s="403" t="s">
        <v>607</v>
      </c>
    </row>
    <row r="548" spans="1:2" ht="12.75">
      <c r="A548" s="361">
        <v>547</v>
      </c>
      <c r="B548" s="403" t="s">
        <v>608</v>
      </c>
    </row>
    <row r="549" spans="1:2" ht="12.75">
      <c r="A549" s="361">
        <v>548</v>
      </c>
      <c r="B549" s="403" t="s">
        <v>609</v>
      </c>
    </row>
    <row r="550" spans="1:2" ht="15">
      <c r="A550" s="361">
        <v>549</v>
      </c>
      <c r="B550" s="409" t="s">
        <v>963</v>
      </c>
    </row>
    <row r="551" spans="1:2" ht="12.75">
      <c r="A551" s="361">
        <v>550</v>
      </c>
      <c r="B551" s="403" t="s">
        <v>610</v>
      </c>
    </row>
    <row r="552" spans="1:2" ht="12.75">
      <c r="A552" s="361">
        <v>551</v>
      </c>
      <c r="B552" s="403" t="s">
        <v>611</v>
      </c>
    </row>
    <row r="553" spans="1:2" ht="12.75">
      <c r="A553" s="361">
        <v>552</v>
      </c>
      <c r="B553" s="403" t="s">
        <v>612</v>
      </c>
    </row>
    <row r="554" spans="1:2" ht="12.75">
      <c r="A554" s="361">
        <v>553</v>
      </c>
      <c r="B554" s="403" t="s">
        <v>613</v>
      </c>
    </row>
    <row r="555" spans="1:2" ht="12.75">
      <c r="A555" s="361">
        <v>554</v>
      </c>
      <c r="B555" s="403" t="s">
        <v>614</v>
      </c>
    </row>
    <row r="556" spans="1:2" ht="12.75">
      <c r="A556" s="361">
        <v>555</v>
      </c>
      <c r="B556" s="403" t="s">
        <v>615</v>
      </c>
    </row>
    <row r="557" spans="1:2" ht="12.75">
      <c r="A557" s="361">
        <v>556</v>
      </c>
      <c r="B557" s="403" t="s">
        <v>616</v>
      </c>
    </row>
    <row r="558" spans="1:2" ht="12.75">
      <c r="A558" s="361">
        <v>557</v>
      </c>
      <c r="B558" s="403" t="s">
        <v>617</v>
      </c>
    </row>
    <row r="559" spans="1:2" ht="12.75">
      <c r="A559" s="361">
        <v>558</v>
      </c>
      <c r="B559" s="403" t="s">
        <v>618</v>
      </c>
    </row>
    <row r="560" spans="1:2" ht="12.75">
      <c r="A560" s="361">
        <v>559</v>
      </c>
      <c r="B560" s="403" t="s">
        <v>619</v>
      </c>
    </row>
    <row r="561" spans="1:2" ht="12.75">
      <c r="A561" s="361">
        <v>560</v>
      </c>
      <c r="B561" s="403" t="s">
        <v>620</v>
      </c>
    </row>
    <row r="562" spans="1:2" ht="12.75">
      <c r="A562" s="361">
        <v>561</v>
      </c>
      <c r="B562" s="403" t="s">
        <v>621</v>
      </c>
    </row>
    <row r="563" spans="1:2" ht="12.75">
      <c r="A563" s="361">
        <v>562</v>
      </c>
      <c r="B563" s="403" t="s">
        <v>622</v>
      </c>
    </row>
    <row r="564" spans="1:2" ht="12.75">
      <c r="A564" s="361">
        <v>563</v>
      </c>
      <c r="B564" s="403" t="s">
        <v>623</v>
      </c>
    </row>
    <row r="565" spans="1:2" ht="12.75">
      <c r="A565" s="361">
        <v>564</v>
      </c>
      <c r="B565" s="403" t="s">
        <v>624</v>
      </c>
    </row>
    <row r="566" spans="1:2" ht="12.75">
      <c r="A566" s="361">
        <v>565</v>
      </c>
      <c r="B566" s="403" t="s">
        <v>625</v>
      </c>
    </row>
    <row r="567" spans="1:2" ht="12.75">
      <c r="A567" s="361">
        <v>566</v>
      </c>
      <c r="B567" s="403" t="s">
        <v>626</v>
      </c>
    </row>
    <row r="568" spans="1:2" ht="12.75">
      <c r="A568" s="361">
        <v>567</v>
      </c>
      <c r="B568" s="403" t="s">
        <v>627</v>
      </c>
    </row>
    <row r="569" spans="1:2" ht="12.75">
      <c r="A569" s="361">
        <v>568</v>
      </c>
      <c r="B569" s="403" t="s">
        <v>628</v>
      </c>
    </row>
    <row r="570" spans="1:2" ht="12.75">
      <c r="A570" s="361">
        <v>569</v>
      </c>
      <c r="B570" s="403" t="s">
        <v>629</v>
      </c>
    </row>
    <row r="571" spans="1:2" ht="12.75">
      <c r="A571" s="361">
        <v>570</v>
      </c>
      <c r="B571" s="403" t="s">
        <v>630</v>
      </c>
    </row>
    <row r="572" spans="1:2" ht="12.75">
      <c r="A572" s="361">
        <v>571</v>
      </c>
      <c r="B572" s="403" t="s">
        <v>631</v>
      </c>
    </row>
    <row r="573" spans="1:2" ht="12.75">
      <c r="A573" s="361">
        <v>572</v>
      </c>
      <c r="B573" s="403" t="s">
        <v>632</v>
      </c>
    </row>
    <row r="574" spans="1:2" ht="12.75">
      <c r="A574" s="361">
        <v>573</v>
      </c>
      <c r="B574" s="403" t="s">
        <v>633</v>
      </c>
    </row>
    <row r="575" spans="1:2" ht="12.75">
      <c r="A575" s="361">
        <v>574</v>
      </c>
      <c r="B575" s="403" t="s">
        <v>634</v>
      </c>
    </row>
    <row r="576" spans="1:2" ht="12.75">
      <c r="A576" s="361">
        <v>575</v>
      </c>
      <c r="B576" s="403" t="s">
        <v>635</v>
      </c>
    </row>
    <row r="577" spans="1:2" ht="12.75">
      <c r="A577" s="361">
        <v>576</v>
      </c>
      <c r="B577" s="403" t="s">
        <v>636</v>
      </c>
    </row>
    <row r="578" spans="1:2" ht="15">
      <c r="A578" s="361">
        <v>577</v>
      </c>
      <c r="B578" s="409" t="s">
        <v>962</v>
      </c>
    </row>
    <row r="579" spans="1:2" ht="12.75">
      <c r="A579" s="361">
        <v>578</v>
      </c>
      <c r="B579" s="403" t="s">
        <v>637</v>
      </c>
    </row>
    <row r="580" spans="1:2" ht="12.75">
      <c r="A580" s="361">
        <v>579</v>
      </c>
      <c r="B580" s="403" t="s">
        <v>638</v>
      </c>
    </row>
    <row r="581" spans="1:2" ht="12.75">
      <c r="A581" s="361">
        <v>580</v>
      </c>
      <c r="B581" s="403" t="s">
        <v>639</v>
      </c>
    </row>
    <row r="582" spans="1:2" ht="12.75">
      <c r="A582" s="361">
        <v>581</v>
      </c>
      <c r="B582" s="403" t="s">
        <v>640</v>
      </c>
    </row>
    <row r="583" spans="1:2" ht="12.75">
      <c r="A583" s="361">
        <v>582</v>
      </c>
      <c r="B583" s="403" t="s">
        <v>641</v>
      </c>
    </row>
    <row r="584" spans="1:2" ht="12.75">
      <c r="A584" s="361">
        <v>583</v>
      </c>
      <c r="B584" s="403" t="s">
        <v>642</v>
      </c>
    </row>
    <row r="585" spans="1:2" ht="12.75">
      <c r="A585" s="361">
        <v>584</v>
      </c>
      <c r="B585" s="403" t="s">
        <v>643</v>
      </c>
    </row>
    <row r="586" spans="1:2" ht="12.75">
      <c r="A586" s="361">
        <v>585</v>
      </c>
      <c r="B586" s="403" t="s">
        <v>644</v>
      </c>
    </row>
    <row r="587" spans="1:2" ht="12.75">
      <c r="A587" s="361">
        <v>586</v>
      </c>
      <c r="B587" s="403" t="s">
        <v>645</v>
      </c>
    </row>
    <row r="588" spans="1:2" ht="12.75">
      <c r="A588" s="361">
        <v>587</v>
      </c>
      <c r="B588" s="403" t="s">
        <v>646</v>
      </c>
    </row>
    <row r="589" spans="1:2" ht="12.75">
      <c r="A589" s="361">
        <v>588</v>
      </c>
      <c r="B589" s="403" t="s">
        <v>647</v>
      </c>
    </row>
    <row r="590" spans="1:2" ht="12.75">
      <c r="A590" s="361">
        <v>589</v>
      </c>
      <c r="B590" s="403" t="s">
        <v>648</v>
      </c>
    </row>
    <row r="591" spans="1:2" ht="12.75">
      <c r="A591" s="361">
        <v>590</v>
      </c>
      <c r="B591" s="403" t="s">
        <v>649</v>
      </c>
    </row>
    <row r="592" spans="1:2" ht="15">
      <c r="A592" s="361">
        <v>591</v>
      </c>
      <c r="B592" s="409" t="s">
        <v>964</v>
      </c>
    </row>
    <row r="593" spans="1:2" ht="15">
      <c r="A593" s="361">
        <v>592</v>
      </c>
      <c r="B593" s="409" t="s">
        <v>965</v>
      </c>
    </row>
    <row r="594" spans="1:2" ht="15">
      <c r="A594" s="361">
        <v>593</v>
      </c>
      <c r="B594" s="409" t="s">
        <v>966</v>
      </c>
    </row>
    <row r="595" spans="1:2" ht="12.75">
      <c r="A595" s="361">
        <v>594</v>
      </c>
      <c r="B595" s="403" t="s">
        <v>650</v>
      </c>
    </row>
    <row r="596" spans="1:2" ht="12.75">
      <c r="A596" s="361">
        <v>595</v>
      </c>
      <c r="B596" s="403" t="s">
        <v>651</v>
      </c>
    </row>
    <row r="597" spans="1:2" ht="12.75">
      <c r="A597" s="361">
        <v>596</v>
      </c>
      <c r="B597" s="403" t="s">
        <v>652</v>
      </c>
    </row>
    <row r="598" spans="1:2" ht="15">
      <c r="A598" s="361">
        <v>597</v>
      </c>
      <c r="B598" s="409" t="s">
        <v>967</v>
      </c>
    </row>
    <row r="599" spans="1:2" ht="12.75">
      <c r="A599" s="361">
        <v>598</v>
      </c>
      <c r="B599" s="403" t="s">
        <v>653</v>
      </c>
    </row>
    <row r="600" spans="1:2" ht="12.75">
      <c r="A600" s="361">
        <v>599</v>
      </c>
      <c r="B600" s="403" t="s">
        <v>654</v>
      </c>
    </row>
    <row r="601" spans="1:2" ht="12.75">
      <c r="A601" s="361">
        <v>600</v>
      </c>
      <c r="B601" s="403" t="s">
        <v>655</v>
      </c>
    </row>
    <row r="602" spans="1:2" ht="12.75">
      <c r="A602" s="361">
        <v>601</v>
      </c>
      <c r="B602" s="403" t="s">
        <v>656</v>
      </c>
    </row>
    <row r="603" spans="1:2" ht="12.75">
      <c r="A603" s="361">
        <v>602</v>
      </c>
      <c r="B603" s="403" t="s">
        <v>657</v>
      </c>
    </row>
    <row r="604" spans="1:2" ht="12.75">
      <c r="A604" s="361">
        <v>603</v>
      </c>
      <c r="B604" s="403" t="s">
        <v>658</v>
      </c>
    </row>
    <row r="605" spans="1:2" ht="12.75">
      <c r="A605" s="361">
        <v>604</v>
      </c>
      <c r="B605" s="368" t="s">
        <v>871</v>
      </c>
    </row>
    <row r="606" spans="1:2" ht="12.75">
      <c r="A606" s="361">
        <v>605</v>
      </c>
      <c r="B606" s="368" t="s">
        <v>873</v>
      </c>
    </row>
    <row r="607" spans="1:2" ht="12.75">
      <c r="A607" s="361">
        <v>606</v>
      </c>
      <c r="B607" s="368" t="s">
        <v>897</v>
      </c>
    </row>
    <row r="608" spans="1:2" ht="12.75">
      <c r="A608" s="361">
        <v>607</v>
      </c>
      <c r="B608" s="368" t="s">
        <v>872</v>
      </c>
    </row>
    <row r="609" spans="1:2" ht="12.75">
      <c r="A609" s="361">
        <v>608</v>
      </c>
      <c r="B609" s="368" t="s">
        <v>898</v>
      </c>
    </row>
    <row r="610" spans="1:2" ht="12.75">
      <c r="A610" s="361">
        <v>609</v>
      </c>
      <c r="B610" s="403" t="s">
        <v>304</v>
      </c>
    </row>
    <row r="611" spans="1:2" ht="12.75">
      <c r="A611" s="361">
        <v>610</v>
      </c>
      <c r="B611" s="403" t="s">
        <v>306</v>
      </c>
    </row>
    <row r="612" spans="1:2" ht="12.75">
      <c r="A612" s="361">
        <v>611</v>
      </c>
      <c r="B612" s="403" t="s">
        <v>317</v>
      </c>
    </row>
    <row r="613" spans="1:2" ht="12.75">
      <c r="A613" s="361">
        <v>612</v>
      </c>
      <c r="B613" s="403" t="s">
        <v>320</v>
      </c>
    </row>
    <row r="614" spans="1:2" ht="12.75">
      <c r="A614" s="361">
        <v>613</v>
      </c>
      <c r="B614" s="403" t="s">
        <v>323</v>
      </c>
    </row>
    <row r="615" spans="1:2" ht="12.75">
      <c r="A615" s="361">
        <v>614</v>
      </c>
      <c r="B615" s="404" t="s">
        <v>178</v>
      </c>
    </row>
    <row r="616" spans="1:2" ht="12.75">
      <c r="A616" s="361">
        <v>615</v>
      </c>
      <c r="B616" s="404" t="s">
        <v>179</v>
      </c>
    </row>
    <row r="617" spans="1:2" ht="12.75">
      <c r="A617" s="361">
        <v>616</v>
      </c>
      <c r="B617" s="403" t="s">
        <v>232</v>
      </c>
    </row>
    <row r="618" spans="1:2" ht="12.75">
      <c r="A618" s="361">
        <v>617</v>
      </c>
      <c r="B618" s="403" t="s">
        <v>349</v>
      </c>
    </row>
    <row r="619" spans="1:2" ht="12.75">
      <c r="A619" s="361">
        <v>618</v>
      </c>
      <c r="B619" s="403" t="s">
        <v>352</v>
      </c>
    </row>
    <row r="620" spans="1:2" ht="12.75">
      <c r="A620" s="361">
        <v>619</v>
      </c>
      <c r="B620" s="403" t="s">
        <v>355</v>
      </c>
    </row>
    <row r="621" spans="1:2" ht="12.75">
      <c r="A621" s="361">
        <v>620</v>
      </c>
      <c r="B621" s="403" t="s">
        <v>359</v>
      </c>
    </row>
    <row r="622" spans="1:2" ht="12.75">
      <c r="A622" s="361">
        <v>621</v>
      </c>
      <c r="B622" s="403" t="s">
        <v>362</v>
      </c>
    </row>
    <row r="623" spans="1:2" ht="12.75">
      <c r="A623" s="361">
        <v>622</v>
      </c>
      <c r="B623" s="403" t="s">
        <v>233</v>
      </c>
    </row>
    <row r="624" spans="1:2" ht="12.75">
      <c r="A624" s="361">
        <v>623</v>
      </c>
      <c r="B624" s="403" t="s">
        <v>374</v>
      </c>
    </row>
    <row r="625" spans="1:2" ht="12.75">
      <c r="A625" s="361">
        <v>624</v>
      </c>
      <c r="B625" s="403" t="s">
        <v>234</v>
      </c>
    </row>
    <row r="626" spans="1:2" ht="25.5">
      <c r="A626" s="361">
        <v>625</v>
      </c>
      <c r="B626" s="403" t="s">
        <v>33</v>
      </c>
    </row>
    <row r="627" spans="1:2" ht="12.75">
      <c r="A627" s="361">
        <v>626</v>
      </c>
      <c r="B627" s="403" t="s">
        <v>236</v>
      </c>
    </row>
    <row r="628" spans="1:2" ht="12.75">
      <c r="A628" s="361">
        <v>627</v>
      </c>
      <c r="B628" s="403" t="s">
        <v>238</v>
      </c>
    </row>
    <row r="629" spans="1:2" ht="12.75">
      <c r="A629" s="361">
        <v>628</v>
      </c>
      <c r="B629" s="403" t="s">
        <v>239</v>
      </c>
    </row>
    <row r="630" spans="1:2" ht="25.5">
      <c r="A630" s="361">
        <v>629</v>
      </c>
      <c r="B630" s="403" t="s">
        <v>814</v>
      </c>
    </row>
    <row r="631" spans="1:2" ht="12.75">
      <c r="A631" s="361">
        <v>630</v>
      </c>
      <c r="B631" s="403" t="s">
        <v>815</v>
      </c>
    </row>
    <row r="632" spans="1:2" ht="12.75">
      <c r="A632" s="361">
        <v>631</v>
      </c>
      <c r="B632" s="403" t="s">
        <v>816</v>
      </c>
    </row>
    <row r="633" spans="1:2" ht="12.75">
      <c r="A633" s="361">
        <v>632</v>
      </c>
      <c r="B633" s="403" t="s">
        <v>230</v>
      </c>
    </row>
    <row r="634" spans="1:2" ht="12.75">
      <c r="A634" s="361">
        <v>633</v>
      </c>
      <c r="B634" s="403" t="s">
        <v>231</v>
      </c>
    </row>
    <row r="635" spans="1:2" ht="12.75">
      <c r="A635" s="361">
        <v>634</v>
      </c>
      <c r="B635" s="403" t="s">
        <v>133</v>
      </c>
    </row>
    <row r="636" spans="1:2" ht="12.75">
      <c r="A636" s="361">
        <v>635</v>
      </c>
      <c r="B636" s="403" t="s">
        <v>731</v>
      </c>
    </row>
    <row r="637" spans="1:2" ht="12.75">
      <c r="A637" s="361">
        <v>636</v>
      </c>
      <c r="B637" s="403" t="s">
        <v>184</v>
      </c>
    </row>
    <row r="638" spans="1:2" ht="12.75">
      <c r="A638" s="361">
        <v>637</v>
      </c>
      <c r="B638" s="403" t="s">
        <v>138</v>
      </c>
    </row>
    <row r="639" spans="1:2" ht="12.75">
      <c r="A639" s="361">
        <v>638</v>
      </c>
      <c r="B639" s="403" t="s">
        <v>139</v>
      </c>
    </row>
    <row r="640" spans="1:2" ht="12.75">
      <c r="A640" s="361">
        <v>639</v>
      </c>
      <c r="B640" s="404" t="s">
        <v>820</v>
      </c>
    </row>
    <row r="641" spans="1:2" ht="12.75">
      <c r="A641" s="361">
        <v>640</v>
      </c>
      <c r="B641" s="404" t="s">
        <v>821</v>
      </c>
    </row>
    <row r="642" spans="1:2" ht="12.75">
      <c r="A642" s="361">
        <v>641</v>
      </c>
      <c r="B642" s="404" t="s">
        <v>763</v>
      </c>
    </row>
    <row r="643" spans="1:2" ht="12.75">
      <c r="A643" s="361">
        <v>642</v>
      </c>
      <c r="B643" s="404" t="s">
        <v>823</v>
      </c>
    </row>
    <row r="644" spans="1:2" ht="12.75">
      <c r="A644" s="361">
        <v>643</v>
      </c>
      <c r="B644" s="404" t="s">
        <v>824</v>
      </c>
    </row>
    <row r="645" spans="1:2" ht="12.75">
      <c r="A645" s="361">
        <v>644</v>
      </c>
      <c r="B645" s="404" t="s">
        <v>825</v>
      </c>
    </row>
    <row r="646" spans="1:2" ht="12.75">
      <c r="A646" s="361">
        <v>645</v>
      </c>
      <c r="B646" s="403" t="s">
        <v>826</v>
      </c>
    </row>
    <row r="647" spans="1:2" ht="12.75">
      <c r="A647" s="361">
        <v>646</v>
      </c>
      <c r="B647" s="403" t="s">
        <v>827</v>
      </c>
    </row>
    <row r="648" spans="1:2" ht="12.75">
      <c r="A648" s="361">
        <v>647</v>
      </c>
      <c r="B648" s="403" t="s">
        <v>828</v>
      </c>
    </row>
    <row r="649" spans="1:2" ht="12.75">
      <c r="A649" s="361">
        <v>648</v>
      </c>
      <c r="B649" s="403" t="s">
        <v>829</v>
      </c>
    </row>
    <row r="650" spans="1:2" ht="12.75">
      <c r="A650" s="361">
        <v>649</v>
      </c>
      <c r="B650" s="403" t="s">
        <v>833</v>
      </c>
    </row>
    <row r="651" spans="1:2" ht="12.75">
      <c r="A651" s="361">
        <v>650</v>
      </c>
      <c r="B651" s="403" t="s">
        <v>832</v>
      </c>
    </row>
    <row r="652" spans="1:2" ht="12.75">
      <c r="A652" s="361">
        <v>651</v>
      </c>
      <c r="B652" s="403" t="s">
        <v>834</v>
      </c>
    </row>
    <row r="653" spans="1:2" ht="12.75">
      <c r="A653" s="361">
        <v>652</v>
      </c>
      <c r="B653" s="403" t="s">
        <v>831</v>
      </c>
    </row>
    <row r="654" spans="1:2" ht="12.75">
      <c r="A654" s="361">
        <v>653</v>
      </c>
      <c r="B654" s="403" t="s">
        <v>685</v>
      </c>
    </row>
    <row r="655" spans="1:2" ht="12.75">
      <c r="A655" s="361">
        <v>654</v>
      </c>
      <c r="B655" s="403" t="s">
        <v>13</v>
      </c>
    </row>
    <row r="656" spans="1:2" ht="12.75">
      <c r="A656" s="361">
        <v>655</v>
      </c>
      <c r="B656" s="403" t="s">
        <v>14</v>
      </c>
    </row>
    <row r="657" spans="1:2" ht="12.75">
      <c r="A657" s="361">
        <v>656</v>
      </c>
      <c r="B657" s="403" t="s">
        <v>15</v>
      </c>
    </row>
    <row r="658" spans="1:2" ht="12.75">
      <c r="A658" s="361">
        <v>657</v>
      </c>
      <c r="B658" s="403" t="s">
        <v>18</v>
      </c>
    </row>
    <row r="659" spans="1:2" ht="12.75">
      <c r="A659" s="361">
        <v>658</v>
      </c>
      <c r="B659" s="403" t="s">
        <v>19</v>
      </c>
    </row>
    <row r="660" spans="1:2" ht="12.75">
      <c r="A660" s="361">
        <v>659</v>
      </c>
      <c r="B660" s="403" t="s">
        <v>20</v>
      </c>
    </row>
    <row r="661" spans="1:2" ht="12.75">
      <c r="A661" s="361">
        <v>660</v>
      </c>
      <c r="B661" s="403" t="s">
        <v>782</v>
      </c>
    </row>
    <row r="662" spans="1:2" ht="12.75">
      <c r="A662" s="361">
        <v>661</v>
      </c>
      <c r="B662" s="403" t="s">
        <v>784</v>
      </c>
    </row>
    <row r="663" spans="1:2" ht="12.75">
      <c r="A663" s="361">
        <v>662</v>
      </c>
      <c r="B663" s="403" t="s">
        <v>785</v>
      </c>
    </row>
    <row r="664" spans="1:2" ht="12.75">
      <c r="A664" s="361">
        <v>663</v>
      </c>
      <c r="B664" s="403" t="s">
        <v>786</v>
      </c>
    </row>
    <row r="665" spans="1:2" ht="12.75">
      <c r="A665" s="361">
        <v>664</v>
      </c>
      <c r="B665" s="403" t="s">
        <v>30</v>
      </c>
    </row>
    <row r="666" spans="1:2" ht="12.75">
      <c r="A666" s="361">
        <v>665</v>
      </c>
      <c r="B666" s="405" t="s">
        <v>0</v>
      </c>
    </row>
    <row r="667" spans="1:2" ht="25.5">
      <c r="A667" s="361">
        <v>666</v>
      </c>
      <c r="B667" s="403" t="s">
        <v>1</v>
      </c>
    </row>
    <row r="668" spans="1:2" ht="12.75">
      <c r="A668" s="361">
        <v>667</v>
      </c>
      <c r="B668" s="403" t="s">
        <v>188</v>
      </c>
    </row>
    <row r="669" spans="1:2" ht="12.75">
      <c r="A669" s="361">
        <v>668</v>
      </c>
      <c r="B669" s="403" t="s">
        <v>189</v>
      </c>
    </row>
    <row r="670" spans="1:2" ht="12.75">
      <c r="A670" s="361">
        <v>669</v>
      </c>
      <c r="B670" s="403" t="s">
        <v>190</v>
      </c>
    </row>
    <row r="671" spans="1:2" ht="12.75">
      <c r="A671" s="361">
        <v>670</v>
      </c>
      <c r="B671" s="403" t="s">
        <v>191</v>
      </c>
    </row>
    <row r="672" spans="1:2" ht="12.75">
      <c r="A672" s="361">
        <v>671</v>
      </c>
      <c r="B672" s="403" t="s">
        <v>305</v>
      </c>
    </row>
    <row r="673" spans="1:2" ht="25.5">
      <c r="A673" s="361">
        <v>672</v>
      </c>
      <c r="B673" s="403" t="s">
        <v>307</v>
      </c>
    </row>
    <row r="674" spans="1:2" ht="12.75">
      <c r="A674" s="361">
        <v>673</v>
      </c>
      <c r="B674" s="403" t="s">
        <v>309</v>
      </c>
    </row>
    <row r="675" spans="1:2" ht="12.75">
      <c r="A675" s="361">
        <v>674</v>
      </c>
      <c r="B675" s="403" t="s">
        <v>311</v>
      </c>
    </row>
    <row r="676" spans="1:2" ht="12.75">
      <c r="A676" s="361">
        <v>675</v>
      </c>
      <c r="B676" s="403" t="s">
        <v>314</v>
      </c>
    </row>
    <row r="677" spans="1:2" ht="12.75">
      <c r="A677" s="361">
        <v>676</v>
      </c>
      <c r="B677" s="403" t="s">
        <v>316</v>
      </c>
    </row>
    <row r="678" spans="1:2" ht="12.75">
      <c r="A678" s="361">
        <v>677</v>
      </c>
      <c r="B678" s="403" t="s">
        <v>319</v>
      </c>
    </row>
    <row r="679" spans="1:2" ht="12.75">
      <c r="A679" s="361">
        <v>678</v>
      </c>
      <c r="B679" s="403" t="s">
        <v>322</v>
      </c>
    </row>
    <row r="680" spans="1:2" ht="12.75">
      <c r="A680" s="361">
        <v>679</v>
      </c>
      <c r="B680" s="403" t="s">
        <v>325</v>
      </c>
    </row>
    <row r="681" spans="1:2" ht="12.75">
      <c r="A681" s="361">
        <v>680</v>
      </c>
      <c r="B681" s="403" t="s">
        <v>327</v>
      </c>
    </row>
    <row r="682" spans="1:2" ht="12.75">
      <c r="A682" s="361">
        <v>681</v>
      </c>
      <c r="B682" s="403" t="s">
        <v>329</v>
      </c>
    </row>
    <row r="683" spans="1:2" ht="12.75">
      <c r="A683" s="361">
        <v>682</v>
      </c>
      <c r="B683" s="403" t="s">
        <v>332</v>
      </c>
    </row>
    <row r="684" spans="1:2" ht="25.5">
      <c r="A684" s="361">
        <v>683</v>
      </c>
      <c r="B684" s="403" t="s">
        <v>334</v>
      </c>
    </row>
    <row r="685" spans="1:2" ht="12.75">
      <c r="A685" s="361">
        <v>684</v>
      </c>
      <c r="B685" s="403" t="s">
        <v>336</v>
      </c>
    </row>
    <row r="686" spans="1:2" ht="12.75">
      <c r="A686" s="361">
        <v>685</v>
      </c>
      <c r="B686" s="403" t="s">
        <v>338</v>
      </c>
    </row>
    <row r="687" spans="1:2" ht="12.75">
      <c r="A687" s="361">
        <v>686</v>
      </c>
      <c r="B687" s="403" t="s">
        <v>340</v>
      </c>
    </row>
    <row r="688" spans="1:2" ht="12.75">
      <c r="A688" s="361">
        <v>687</v>
      </c>
      <c r="B688" s="403" t="s">
        <v>342</v>
      </c>
    </row>
    <row r="689" spans="1:2" ht="12.75">
      <c r="A689" s="361">
        <v>688</v>
      </c>
      <c r="B689" s="403" t="s">
        <v>344</v>
      </c>
    </row>
    <row r="690" spans="1:2" ht="12.75">
      <c r="A690" s="361">
        <v>689</v>
      </c>
      <c r="B690" s="403" t="s">
        <v>346</v>
      </c>
    </row>
    <row r="691" spans="1:2" ht="25.5">
      <c r="A691" s="361">
        <v>690</v>
      </c>
      <c r="B691" s="403" t="s">
        <v>348</v>
      </c>
    </row>
    <row r="692" spans="1:2" ht="12.75">
      <c r="A692" s="361">
        <v>691</v>
      </c>
      <c r="B692" s="403" t="s">
        <v>351</v>
      </c>
    </row>
    <row r="693" spans="1:2" ht="25.5">
      <c r="A693" s="361">
        <v>692</v>
      </c>
      <c r="B693" s="403" t="s">
        <v>354</v>
      </c>
    </row>
    <row r="694" spans="1:2" ht="12.75">
      <c r="A694" s="361">
        <v>693</v>
      </c>
      <c r="B694" s="403" t="s">
        <v>358</v>
      </c>
    </row>
    <row r="695" spans="1:2" ht="12.75">
      <c r="A695" s="361">
        <v>694</v>
      </c>
      <c r="B695" s="403" t="s">
        <v>361</v>
      </c>
    </row>
    <row r="696" spans="1:2" ht="12.75">
      <c r="A696" s="361">
        <v>695</v>
      </c>
      <c r="B696" s="403" t="s">
        <v>364</v>
      </c>
    </row>
    <row r="697" spans="1:2" ht="12.75">
      <c r="A697" s="361">
        <v>696</v>
      </c>
      <c r="B697" s="403" t="s">
        <v>366</v>
      </c>
    </row>
    <row r="698" spans="1:2" ht="12.75">
      <c r="A698" s="361">
        <v>697</v>
      </c>
      <c r="B698" s="403" t="s">
        <v>369</v>
      </c>
    </row>
    <row r="699" spans="1:2" ht="12.75">
      <c r="A699" s="361">
        <v>698</v>
      </c>
      <c r="B699" s="403" t="s">
        <v>371</v>
      </c>
    </row>
    <row r="700" spans="1:2" ht="12.75">
      <c r="A700" s="361">
        <v>699</v>
      </c>
      <c r="B700" s="403" t="s">
        <v>372</v>
      </c>
    </row>
    <row r="701" spans="1:2" ht="25.5">
      <c r="A701" s="361">
        <v>700</v>
      </c>
      <c r="B701" s="403" t="s">
        <v>373</v>
      </c>
    </row>
    <row r="702" spans="1:2" ht="12.75">
      <c r="A702" s="361">
        <v>701</v>
      </c>
      <c r="B702" s="403" t="s">
        <v>376</v>
      </c>
    </row>
    <row r="703" spans="1:2" ht="12.75">
      <c r="A703" s="361">
        <v>702</v>
      </c>
      <c r="B703" s="403" t="s">
        <v>377</v>
      </c>
    </row>
    <row r="704" spans="1:2" ht="12.75">
      <c r="A704" s="361">
        <v>703</v>
      </c>
      <c r="B704" s="403" t="s">
        <v>379</v>
      </c>
    </row>
    <row r="705" spans="1:2" ht="12.75">
      <c r="A705" s="361">
        <v>704</v>
      </c>
      <c r="B705" s="403" t="s">
        <v>380</v>
      </c>
    </row>
    <row r="706" spans="1:2" ht="12.75">
      <c r="A706" s="361">
        <v>705</v>
      </c>
      <c r="B706" s="403" t="s">
        <v>382</v>
      </c>
    </row>
    <row r="707" spans="1:2" ht="12.75">
      <c r="A707" s="361">
        <v>706</v>
      </c>
      <c r="B707" s="403" t="s">
        <v>383</v>
      </c>
    </row>
    <row r="708" spans="1:2" ht="12.75">
      <c r="A708" s="361">
        <v>707</v>
      </c>
      <c r="B708" s="403" t="s">
        <v>173</v>
      </c>
    </row>
    <row r="709" spans="1:2" ht="12.75">
      <c r="A709" s="361">
        <v>708</v>
      </c>
      <c r="B709" s="403" t="s">
        <v>386</v>
      </c>
    </row>
    <row r="710" spans="1:2" ht="12.75">
      <c r="A710" s="361">
        <v>709</v>
      </c>
      <c r="B710" s="403" t="s">
        <v>388</v>
      </c>
    </row>
    <row r="711" spans="1:2" ht="12.75">
      <c r="A711" s="361">
        <v>710</v>
      </c>
      <c r="B711" s="403" t="s">
        <v>390</v>
      </c>
    </row>
    <row r="712" spans="1:2" ht="12.75">
      <c r="A712" s="361">
        <v>711</v>
      </c>
      <c r="B712" s="403" t="s">
        <v>392</v>
      </c>
    </row>
    <row r="713" spans="1:2" ht="12.75">
      <c r="A713" s="361">
        <v>712</v>
      </c>
      <c r="B713" s="403" t="s">
        <v>394</v>
      </c>
    </row>
    <row r="714" spans="1:2" ht="12.75">
      <c r="A714" s="361">
        <v>713</v>
      </c>
      <c r="B714" s="403" t="s">
        <v>397</v>
      </c>
    </row>
    <row r="715" spans="1:2" ht="12.75">
      <c r="A715" s="361">
        <v>714</v>
      </c>
      <c r="B715" s="403" t="s">
        <v>399</v>
      </c>
    </row>
    <row r="716" spans="1:2" ht="12.75">
      <c r="A716" s="361">
        <v>715</v>
      </c>
      <c r="B716" s="403" t="s">
        <v>401</v>
      </c>
    </row>
    <row r="717" spans="1:2" ht="12.75">
      <c r="A717" s="361">
        <v>716</v>
      </c>
      <c r="B717" s="403" t="s">
        <v>403</v>
      </c>
    </row>
    <row r="718" spans="1:2" ht="12.75">
      <c r="A718" s="361">
        <v>717</v>
      </c>
      <c r="B718" s="403" t="s">
        <v>405</v>
      </c>
    </row>
    <row r="719" spans="1:2" ht="12.75">
      <c r="A719" s="361">
        <v>718</v>
      </c>
      <c r="B719" s="403" t="s">
        <v>407</v>
      </c>
    </row>
    <row r="720" spans="1:2" ht="12.75">
      <c r="A720" s="361">
        <v>719</v>
      </c>
      <c r="B720" s="403" t="s">
        <v>410</v>
      </c>
    </row>
    <row r="721" spans="1:2" ht="12.75">
      <c r="A721" s="361">
        <v>720</v>
      </c>
      <c r="B721" s="403" t="s">
        <v>413</v>
      </c>
    </row>
    <row r="722" spans="1:2" ht="12.75">
      <c r="A722" s="361">
        <v>721</v>
      </c>
      <c r="B722" s="403" t="s">
        <v>415</v>
      </c>
    </row>
    <row r="723" spans="1:2" ht="25.5">
      <c r="A723" s="361">
        <v>722</v>
      </c>
      <c r="B723" s="403" t="s">
        <v>417</v>
      </c>
    </row>
    <row r="724" spans="1:2" ht="12.75">
      <c r="A724" s="361">
        <v>723</v>
      </c>
      <c r="B724" s="403" t="s">
        <v>419</v>
      </c>
    </row>
    <row r="725" spans="1:2" ht="12.75">
      <c r="A725" s="361">
        <v>724</v>
      </c>
      <c r="B725" s="403" t="s">
        <v>421</v>
      </c>
    </row>
    <row r="726" spans="1:2" ht="12.75">
      <c r="A726" s="361">
        <v>725</v>
      </c>
      <c r="B726" s="403" t="s">
        <v>422</v>
      </c>
    </row>
    <row r="727" spans="1:2" ht="12.75">
      <c r="A727" s="361">
        <v>726</v>
      </c>
      <c r="B727" s="403" t="s">
        <v>424</v>
      </c>
    </row>
    <row r="728" spans="1:2" ht="12.75">
      <c r="A728" s="361">
        <v>727</v>
      </c>
      <c r="B728" s="403" t="s">
        <v>426</v>
      </c>
    </row>
    <row r="729" spans="1:2" ht="12.75">
      <c r="A729" s="361">
        <v>728</v>
      </c>
      <c r="B729" s="403" t="s">
        <v>428</v>
      </c>
    </row>
    <row r="730" spans="1:2" ht="12.75">
      <c r="A730" s="361">
        <v>729</v>
      </c>
      <c r="B730" s="403" t="s">
        <v>430</v>
      </c>
    </row>
    <row r="731" spans="1:2" ht="12.75">
      <c r="A731" s="361">
        <v>730</v>
      </c>
      <c r="B731" s="403" t="s">
        <v>431</v>
      </c>
    </row>
    <row r="732" spans="1:2" ht="12.75">
      <c r="A732" s="361">
        <v>731</v>
      </c>
      <c r="B732" s="403" t="s">
        <v>433</v>
      </c>
    </row>
    <row r="733" spans="1:2" ht="12.75">
      <c r="A733" s="361">
        <v>732</v>
      </c>
      <c r="B733" s="403" t="s">
        <v>435</v>
      </c>
    </row>
    <row r="734" spans="1:2" ht="12.75">
      <c r="A734" s="361">
        <v>733</v>
      </c>
      <c r="B734" s="403" t="s">
        <v>437</v>
      </c>
    </row>
    <row r="735" spans="1:2" ht="25.5">
      <c r="A735" s="361">
        <v>734</v>
      </c>
      <c r="B735" s="403" t="s">
        <v>438</v>
      </c>
    </row>
    <row r="736" spans="1:2" ht="12.75">
      <c r="A736" s="361">
        <v>735</v>
      </c>
      <c r="B736" s="403" t="s">
        <v>440</v>
      </c>
    </row>
    <row r="737" spans="1:2" ht="12.75">
      <c r="A737" s="361">
        <v>736</v>
      </c>
      <c r="B737" s="403" t="s">
        <v>441</v>
      </c>
    </row>
    <row r="738" spans="1:2" ht="12.75">
      <c r="A738" s="361">
        <v>737</v>
      </c>
      <c r="B738" s="403" t="s">
        <v>443</v>
      </c>
    </row>
    <row r="739" spans="1:2" ht="25.5">
      <c r="A739" s="361">
        <v>738</v>
      </c>
      <c r="B739" s="403" t="s">
        <v>445</v>
      </c>
    </row>
    <row r="740" spans="1:2" ht="12.75">
      <c r="A740" s="361">
        <v>739</v>
      </c>
      <c r="B740" s="403" t="s">
        <v>447</v>
      </c>
    </row>
    <row r="741" spans="1:2" ht="12.75">
      <c r="A741" s="361">
        <v>740</v>
      </c>
      <c r="B741" s="403" t="s">
        <v>449</v>
      </c>
    </row>
    <row r="742" spans="1:2" ht="12.75">
      <c r="A742" s="361">
        <v>741</v>
      </c>
      <c r="B742" s="403" t="s">
        <v>451</v>
      </c>
    </row>
    <row r="743" spans="1:2" ht="12.75">
      <c r="A743" s="361">
        <v>742</v>
      </c>
      <c r="B743" s="403" t="s">
        <v>453</v>
      </c>
    </row>
    <row r="744" spans="1:2" ht="25.5">
      <c r="A744" s="361">
        <v>743</v>
      </c>
      <c r="B744" s="403" t="s">
        <v>455</v>
      </c>
    </row>
    <row r="745" spans="1:2" ht="12.75">
      <c r="A745" s="361">
        <v>744</v>
      </c>
      <c r="B745" s="403" t="s">
        <v>457</v>
      </c>
    </row>
    <row r="746" spans="1:2" ht="25.5">
      <c r="A746" s="361">
        <v>745</v>
      </c>
      <c r="B746" s="403" t="s">
        <v>459</v>
      </c>
    </row>
    <row r="747" spans="1:2" ht="12.75">
      <c r="A747" s="361">
        <v>746</v>
      </c>
      <c r="B747" s="403" t="s">
        <v>461</v>
      </c>
    </row>
    <row r="748" spans="1:2" ht="12.75">
      <c r="A748" s="361">
        <v>747</v>
      </c>
      <c r="B748" s="403" t="s">
        <v>463</v>
      </c>
    </row>
    <row r="749" spans="1:2" ht="12.75">
      <c r="A749" s="361">
        <v>748</v>
      </c>
      <c r="B749" s="403" t="s">
        <v>465</v>
      </c>
    </row>
    <row r="750" spans="1:2" ht="12.75">
      <c r="A750" s="361">
        <v>749</v>
      </c>
      <c r="B750" s="403" t="s">
        <v>466</v>
      </c>
    </row>
    <row r="751" spans="1:2" ht="25.5">
      <c r="A751" s="361">
        <v>750</v>
      </c>
      <c r="B751" s="403" t="s">
        <v>468</v>
      </c>
    </row>
    <row r="752" spans="1:2" ht="12.75">
      <c r="A752" s="361">
        <v>751</v>
      </c>
      <c r="B752" s="403" t="s">
        <v>470</v>
      </c>
    </row>
    <row r="753" spans="1:2" ht="12.75">
      <c r="A753" s="361">
        <v>752</v>
      </c>
      <c r="B753" s="403" t="s">
        <v>472</v>
      </c>
    </row>
    <row r="754" spans="1:2" ht="12.75">
      <c r="A754" s="361">
        <v>753</v>
      </c>
      <c r="B754" s="403" t="s">
        <v>474</v>
      </c>
    </row>
    <row r="755" spans="1:2" ht="25.5">
      <c r="A755" s="361">
        <v>754</v>
      </c>
      <c r="B755" s="403" t="s">
        <v>476</v>
      </c>
    </row>
    <row r="756" spans="1:2" ht="12.75">
      <c r="A756" s="361">
        <v>755</v>
      </c>
      <c r="B756" s="403" t="s">
        <v>478</v>
      </c>
    </row>
    <row r="757" spans="1:2" ht="25.5">
      <c r="A757" s="361">
        <v>756</v>
      </c>
      <c r="B757" s="403" t="s">
        <v>480</v>
      </c>
    </row>
    <row r="758" spans="1:2" ht="12.75">
      <c r="A758" s="361">
        <v>757</v>
      </c>
      <c r="B758" s="403" t="s">
        <v>482</v>
      </c>
    </row>
    <row r="759" spans="1:2" ht="12.75">
      <c r="A759" s="361">
        <v>758</v>
      </c>
      <c r="B759" s="403" t="s">
        <v>484</v>
      </c>
    </row>
    <row r="760" spans="1:2" ht="12.75">
      <c r="A760" s="361">
        <v>759</v>
      </c>
      <c r="B760" s="403" t="s">
        <v>485</v>
      </c>
    </row>
    <row r="761" spans="1:2" ht="12.75">
      <c r="A761" s="361">
        <v>760</v>
      </c>
      <c r="B761" s="403" t="s">
        <v>486</v>
      </c>
    </row>
    <row r="762" spans="1:2" ht="12.75">
      <c r="A762" s="361">
        <v>761</v>
      </c>
      <c r="B762" s="403" t="s">
        <v>487</v>
      </c>
    </row>
    <row r="763" spans="1:2" ht="12.75">
      <c r="A763" s="361">
        <v>762</v>
      </c>
      <c r="B763" s="403" t="s">
        <v>488</v>
      </c>
    </row>
    <row r="764" spans="1:2" ht="12.75">
      <c r="A764" s="361">
        <v>763</v>
      </c>
      <c r="B764" s="403" t="s">
        <v>489</v>
      </c>
    </row>
    <row r="765" spans="1:2" ht="12.75">
      <c r="A765" s="361">
        <v>764</v>
      </c>
      <c r="B765" s="403" t="s">
        <v>491</v>
      </c>
    </row>
    <row r="766" spans="1:2" ht="12.75">
      <c r="A766" s="361">
        <v>765</v>
      </c>
      <c r="B766" s="403" t="s">
        <v>493</v>
      </c>
    </row>
    <row r="767" spans="1:2" ht="12.75">
      <c r="A767" s="361">
        <v>766</v>
      </c>
      <c r="B767" s="403" t="s">
        <v>495</v>
      </c>
    </row>
    <row r="768" spans="1:2" ht="12.75">
      <c r="A768" s="361">
        <v>767</v>
      </c>
      <c r="B768" s="403" t="s">
        <v>497</v>
      </c>
    </row>
    <row r="769" spans="1:2" ht="12.75">
      <c r="A769" s="361">
        <v>768</v>
      </c>
      <c r="B769" s="403" t="s">
        <v>499</v>
      </c>
    </row>
    <row r="770" spans="1:2" ht="25.5">
      <c r="A770" s="361">
        <v>769</v>
      </c>
      <c r="B770" s="403" t="s">
        <v>501</v>
      </c>
    </row>
    <row r="771" spans="1:2" ht="12.75">
      <c r="A771" s="361">
        <v>770</v>
      </c>
      <c r="B771" s="403" t="s">
        <v>503</v>
      </c>
    </row>
    <row r="772" spans="1:2" ht="12.75">
      <c r="A772" s="361">
        <v>771</v>
      </c>
      <c r="B772" s="403" t="s">
        <v>505</v>
      </c>
    </row>
    <row r="773" spans="1:2" ht="12.75">
      <c r="A773" s="361">
        <v>772</v>
      </c>
      <c r="B773" s="403" t="s">
        <v>506</v>
      </c>
    </row>
    <row r="774" spans="1:2" ht="12.75">
      <c r="A774" s="361">
        <v>773</v>
      </c>
      <c r="B774" s="403" t="s">
        <v>508</v>
      </c>
    </row>
    <row r="775" spans="1:2" ht="12.75">
      <c r="A775" s="361">
        <v>774</v>
      </c>
      <c r="B775" s="403" t="s">
        <v>509</v>
      </c>
    </row>
    <row r="776" spans="1:2" ht="12.75">
      <c r="A776" s="361">
        <v>775</v>
      </c>
      <c r="B776" s="403" t="s">
        <v>511</v>
      </c>
    </row>
    <row r="777" spans="1:2" ht="12.75">
      <c r="A777" s="361">
        <v>776</v>
      </c>
      <c r="B777" s="403" t="s">
        <v>32</v>
      </c>
    </row>
    <row r="778" spans="1:2" ht="25.5">
      <c r="A778" s="361">
        <v>777</v>
      </c>
      <c r="B778" s="403" t="s">
        <v>513</v>
      </c>
    </row>
    <row r="779" spans="1:2" ht="25.5">
      <c r="A779" s="361">
        <v>778</v>
      </c>
      <c r="B779" s="403" t="s">
        <v>514</v>
      </c>
    </row>
    <row r="780" spans="1:2" ht="12.75">
      <c r="A780" s="361">
        <v>779</v>
      </c>
      <c r="B780" s="403" t="s">
        <v>515</v>
      </c>
    </row>
    <row r="781" spans="1:2" ht="25.5">
      <c r="A781" s="361">
        <v>780</v>
      </c>
      <c r="B781" s="403" t="s">
        <v>518</v>
      </c>
    </row>
    <row r="782" spans="1:2" ht="12.75">
      <c r="A782" s="361">
        <v>781</v>
      </c>
      <c r="B782" s="403" t="s">
        <v>520</v>
      </c>
    </row>
    <row r="783" spans="1:2" ht="25.5">
      <c r="A783" s="361">
        <v>782</v>
      </c>
      <c r="B783" s="403" t="s">
        <v>522</v>
      </c>
    </row>
    <row r="784" spans="1:2" ht="12.75">
      <c r="A784" s="361">
        <v>783</v>
      </c>
      <c r="B784" s="403" t="s">
        <v>524</v>
      </c>
    </row>
    <row r="785" spans="1:2" ht="78.75">
      <c r="A785" s="361">
        <v>784</v>
      </c>
      <c r="B785" s="373" t="s">
        <v>975</v>
      </c>
    </row>
    <row r="786" spans="1:2" ht="12.75">
      <c r="A786" s="361">
        <v>785</v>
      </c>
      <c r="B786" t="s">
        <v>976</v>
      </c>
    </row>
    <row r="787" spans="1:2" ht="12.75">
      <c r="A787" s="361">
        <v>786</v>
      </c>
      <c r="B787" t="s">
        <v>977</v>
      </c>
    </row>
    <row r="788" spans="1:2" ht="12.75">
      <c r="A788" s="361">
        <v>787</v>
      </c>
      <c r="B788" t="s">
        <v>978</v>
      </c>
    </row>
    <row r="789" spans="1:2" ht="73.5">
      <c r="A789" s="361">
        <v>788</v>
      </c>
      <c r="B789" s="410" t="s">
        <v>979</v>
      </c>
    </row>
    <row r="790" spans="1:2" ht="22.5">
      <c r="A790" s="361">
        <v>789</v>
      </c>
      <c r="B790" s="340" t="s">
        <v>980</v>
      </c>
    </row>
    <row r="791" spans="1:2" ht="12.75">
      <c r="A791" s="361">
        <v>790</v>
      </c>
      <c r="B791" s="340" t="s">
        <v>981</v>
      </c>
    </row>
    <row r="792" spans="1:2" ht="12.75">
      <c r="A792" s="361">
        <v>791</v>
      </c>
      <c r="B792" s="340" t="s">
        <v>982</v>
      </c>
    </row>
    <row r="793" spans="1:2" ht="12.75">
      <c r="A793" s="361">
        <v>792</v>
      </c>
      <c r="B793" s="340" t="s">
        <v>983</v>
      </c>
    </row>
    <row r="794" spans="1:2" ht="12.75">
      <c r="A794" s="361">
        <v>793</v>
      </c>
      <c r="B794" s="371" t="s">
        <v>984</v>
      </c>
    </row>
    <row r="795" spans="1:2" ht="36">
      <c r="A795" s="361">
        <v>794</v>
      </c>
      <c r="B795" s="328" t="s">
        <v>985</v>
      </c>
    </row>
    <row r="796" spans="1:2" ht="25.5">
      <c r="A796" s="361">
        <v>795</v>
      </c>
      <c r="B796" s="321" t="s">
        <v>986</v>
      </c>
    </row>
    <row r="797" spans="1:2" ht="56.25">
      <c r="A797" s="361">
        <v>796</v>
      </c>
      <c r="B797" s="337" t="s">
        <v>987</v>
      </c>
    </row>
    <row r="798" spans="1:2" ht="38.25">
      <c r="A798" s="361">
        <v>797</v>
      </c>
      <c r="B798" s="411" t="s">
        <v>988</v>
      </c>
    </row>
    <row r="799" spans="1:2" ht="33.75">
      <c r="A799" s="361">
        <v>798</v>
      </c>
      <c r="B799" s="337" t="s">
        <v>989</v>
      </c>
    </row>
    <row r="800" spans="1:2" ht="38.25">
      <c r="A800" s="361">
        <v>799</v>
      </c>
      <c r="B800" s="321" t="s">
        <v>990</v>
      </c>
    </row>
    <row r="801" spans="1:2" ht="38.25">
      <c r="A801" s="361">
        <v>800</v>
      </c>
      <c r="B801" s="321" t="s">
        <v>991</v>
      </c>
    </row>
    <row r="802" spans="1:2" ht="31.5">
      <c r="A802" s="361">
        <v>801</v>
      </c>
      <c r="B802" s="366" t="s">
        <v>992</v>
      </c>
    </row>
    <row r="803" spans="1:2" ht="25.5">
      <c r="A803" s="361">
        <v>802</v>
      </c>
      <c r="B803" s="335" t="s">
        <v>993</v>
      </c>
    </row>
    <row r="804" spans="1:2" ht="45">
      <c r="A804" s="361">
        <v>803</v>
      </c>
      <c r="B804" s="337" t="s">
        <v>994</v>
      </c>
    </row>
    <row r="805" spans="1:2" ht="22.5">
      <c r="A805" s="361">
        <v>804</v>
      </c>
      <c r="B805" s="339" t="s">
        <v>995</v>
      </c>
    </row>
    <row r="806" spans="1:2" ht="22.5">
      <c r="A806" s="361">
        <v>805</v>
      </c>
      <c r="B806" s="339" t="s">
        <v>996</v>
      </c>
    </row>
    <row r="807" spans="1:2" ht="51">
      <c r="A807" s="361">
        <v>806</v>
      </c>
      <c r="B807" s="335" t="s">
        <v>997</v>
      </c>
    </row>
    <row r="808" spans="1:2" ht="22.5">
      <c r="A808" s="361">
        <v>807</v>
      </c>
      <c r="B808" s="222" t="s">
        <v>998</v>
      </c>
    </row>
    <row r="809" spans="1:2" ht="38.25">
      <c r="A809" s="361">
        <v>808</v>
      </c>
      <c r="B809" s="4" t="s">
        <v>999</v>
      </c>
    </row>
    <row r="810" spans="1:2" ht="15.75">
      <c r="A810" s="361">
        <v>809</v>
      </c>
      <c r="B810" s="366" t="s">
        <v>1000</v>
      </c>
    </row>
    <row r="811" spans="1:2" ht="25.5">
      <c r="A811" s="361">
        <v>810</v>
      </c>
      <c r="B811" s="335" t="s">
        <v>1001</v>
      </c>
    </row>
    <row r="812" spans="1:2" ht="33.75">
      <c r="A812" s="361">
        <v>811</v>
      </c>
      <c r="B812" s="337" t="s">
        <v>1002</v>
      </c>
    </row>
    <row r="813" spans="1:2" ht="38.25">
      <c r="A813" s="361">
        <v>812</v>
      </c>
      <c r="B813" s="412" t="s">
        <v>1003</v>
      </c>
    </row>
    <row r="814" spans="1:2" ht="25.5">
      <c r="A814" s="361">
        <v>813</v>
      </c>
      <c r="B814" s="412" t="s">
        <v>1004</v>
      </c>
    </row>
    <row r="815" spans="1:2" ht="38.25">
      <c r="A815" s="361">
        <v>814</v>
      </c>
      <c r="B815" s="335" t="s">
        <v>1005</v>
      </c>
    </row>
    <row r="816" spans="1:2" ht="38.25">
      <c r="A816" s="361">
        <v>815</v>
      </c>
      <c r="B816" s="4" t="s">
        <v>1006</v>
      </c>
    </row>
    <row r="817" spans="1:2" ht="12.75">
      <c r="A817" s="361">
        <v>816</v>
      </c>
      <c r="B817" t="s">
        <v>1007</v>
      </c>
    </row>
    <row r="818" spans="1:2" ht="25.5">
      <c r="A818" s="361">
        <v>817</v>
      </c>
      <c r="B818" s="413" t="s">
        <v>1008</v>
      </c>
    </row>
    <row r="819" spans="1:2" ht="25.5">
      <c r="A819" s="361">
        <v>818</v>
      </c>
      <c r="B819" s="413" t="s">
        <v>1009</v>
      </c>
    </row>
    <row r="820" spans="1:2" ht="12.75">
      <c r="A820" s="361">
        <v>819</v>
      </c>
      <c r="B820" s="414" t="s">
        <v>1010</v>
      </c>
    </row>
    <row r="821" spans="1:2" ht="12.75">
      <c r="A821" s="361">
        <v>820</v>
      </c>
      <c r="B821" s="414" t="s">
        <v>1011</v>
      </c>
    </row>
    <row r="822" spans="1:2" ht="25.5">
      <c r="A822" s="361">
        <v>821</v>
      </c>
      <c r="B822" s="415" t="s">
        <v>1012</v>
      </c>
    </row>
    <row r="823" spans="1:2" ht="90">
      <c r="A823" s="361">
        <v>822</v>
      </c>
      <c r="B823" s="222" t="s">
        <v>947</v>
      </c>
    </row>
    <row r="824" spans="1:2" ht="15">
      <c r="A824" s="361">
        <v>823</v>
      </c>
      <c r="B824" s="416" t="s">
        <v>968</v>
      </c>
    </row>
    <row r="825" spans="1:2" ht="15">
      <c r="A825" s="361">
        <v>824</v>
      </c>
      <c r="B825" s="416" t="s">
        <v>974</v>
      </c>
    </row>
    <row r="826" spans="1:2" ht="15">
      <c r="A826" s="361">
        <v>825</v>
      </c>
      <c r="B826" s="416" t="s">
        <v>969</v>
      </c>
    </row>
    <row r="827" spans="1:2" ht="15">
      <c r="A827" s="361">
        <v>826</v>
      </c>
      <c r="B827" s="416" t="s">
        <v>970</v>
      </c>
    </row>
    <row r="828" spans="1:2" ht="15">
      <c r="A828" s="361">
        <v>827</v>
      </c>
      <c r="B828" s="416" t="s">
        <v>971</v>
      </c>
    </row>
    <row r="829" spans="1:2" ht="15">
      <c r="A829" s="361">
        <v>828</v>
      </c>
      <c r="B829" s="416" t="s">
        <v>972</v>
      </c>
    </row>
    <row r="830" spans="1:2" ht="15">
      <c r="A830" s="361">
        <v>829</v>
      </c>
      <c r="B830" s="416" t="s">
        <v>973</v>
      </c>
    </row>
    <row r="831" spans="1:2" ht="12.75">
      <c r="A831" s="361">
        <v>830</v>
      </c>
      <c r="B831" s="417" t="s">
        <v>948</v>
      </c>
    </row>
    <row r="832" spans="1:2" ht="25.5">
      <c r="A832" s="361">
        <v>831</v>
      </c>
      <c r="B832" s="347" t="s">
        <v>1013</v>
      </c>
    </row>
    <row r="833" spans="1:2" ht="90">
      <c r="A833" s="361">
        <v>832</v>
      </c>
      <c r="B833" s="418" t="s">
        <v>1014</v>
      </c>
    </row>
    <row r="834" spans="1:2" ht="90">
      <c r="A834" s="361">
        <v>833</v>
      </c>
      <c r="B834" s="109" t="s">
        <v>1015</v>
      </c>
    </row>
    <row r="835" spans="1:2" ht="63.75">
      <c r="A835" s="361">
        <v>834</v>
      </c>
      <c r="B835" s="4" t="s">
        <v>1016</v>
      </c>
    </row>
    <row r="836" spans="1:2" ht="45">
      <c r="A836" s="361">
        <v>835</v>
      </c>
      <c r="B836" s="354" t="s">
        <v>1017</v>
      </c>
    </row>
    <row r="837" spans="1:2" ht="51">
      <c r="A837" s="361">
        <v>836</v>
      </c>
      <c r="B837" s="4" t="s">
        <v>1018</v>
      </c>
    </row>
    <row r="838" spans="1:10" ht="22.5">
      <c r="A838" s="361">
        <v>837</v>
      </c>
      <c r="B838" s="421" t="s">
        <v>1021</v>
      </c>
      <c r="C838" s="422"/>
      <c r="D838" s="422"/>
      <c r="E838" s="422"/>
      <c r="F838" s="422"/>
      <c r="G838" s="422"/>
      <c r="H838" s="422"/>
      <c r="I838" s="422"/>
      <c r="J838" s="422"/>
    </row>
    <row r="839" spans="1:2" ht="108">
      <c r="A839" s="361">
        <v>838</v>
      </c>
      <c r="B839" s="345" t="s">
        <v>1023</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IF(F116="",0,IF(F116="n/a",0,1))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F14" sqref="F14"/>
    </sheetView>
  </sheetViews>
  <sheetFormatPr defaultColWidth="11.421875" defaultRowHeight="12.75"/>
  <cols>
    <col min="1" max="1" width="17.140625" style="26" customWidth="1"/>
    <col min="2" max="2" width="34.7109375" style="26" customWidth="1"/>
    <col min="3" max="3" width="15.140625" style="26" customWidth="1"/>
    <col min="4" max="16384" width="11.421875" style="26" customWidth="1"/>
  </cols>
  <sheetData>
    <row r="1" ht="13.5" thickBot="1">
      <c r="A1" s="189" t="s">
        <v>35</v>
      </c>
    </row>
    <row r="2" spans="1:2" ht="13.5" thickBot="1">
      <c r="A2" s="293" t="s">
        <v>36</v>
      </c>
      <c r="B2" s="294" t="s">
        <v>845</v>
      </c>
    </row>
    <row r="3" spans="1:5" ht="13.5" thickBot="1">
      <c r="A3" s="295" t="s">
        <v>34</v>
      </c>
      <c r="B3" s="296">
        <v>41106</v>
      </c>
      <c r="C3" s="297" t="str">
        <f>IF(ISNUMBER(MATCH(B3,A17:A31,0)),VLOOKUP(B3,A17:B31,2,FALSE),"---")</f>
        <v>MP P3 Aircraft_COM_en_160712.xls</v>
      </c>
      <c r="D3" s="298"/>
      <c r="E3" s="299"/>
    </row>
    <row r="4" spans="1:2" ht="12.75">
      <c r="A4" s="300" t="s">
        <v>47</v>
      </c>
      <c r="B4" s="301" t="s">
        <v>48</v>
      </c>
    </row>
    <row r="5" spans="1:2" ht="13.5" thickBot="1">
      <c r="A5" s="302" t="s">
        <v>38</v>
      </c>
      <c r="B5" s="303" t="s">
        <v>63</v>
      </c>
    </row>
    <row r="7" ht="12.75">
      <c r="A7" s="304" t="s">
        <v>37</v>
      </c>
    </row>
    <row r="8" spans="1:3" ht="12.75">
      <c r="A8" s="27" t="s">
        <v>43</v>
      </c>
      <c r="B8" s="27"/>
      <c r="C8" s="28" t="s">
        <v>39</v>
      </c>
    </row>
    <row r="9" spans="1:3" ht="12.75">
      <c r="A9" s="27" t="s">
        <v>44</v>
      </c>
      <c r="B9" s="27"/>
      <c r="C9" s="28" t="s">
        <v>40</v>
      </c>
    </row>
    <row r="10" spans="1:3" ht="12.75">
      <c r="A10" s="27" t="s">
        <v>45</v>
      </c>
      <c r="B10" s="27"/>
      <c r="C10" s="28" t="s">
        <v>41</v>
      </c>
    </row>
    <row r="11" spans="1:3" ht="12.75">
      <c r="A11" s="27" t="s">
        <v>46</v>
      </c>
      <c r="B11" s="27"/>
      <c r="C11" s="28" t="s">
        <v>42</v>
      </c>
    </row>
    <row r="12" spans="1:3" ht="12.75">
      <c r="A12" s="27" t="s">
        <v>843</v>
      </c>
      <c r="B12" s="27"/>
      <c r="C12" s="28" t="s">
        <v>844</v>
      </c>
    </row>
    <row r="13" spans="1:3" ht="12.75">
      <c r="A13" s="27" t="s">
        <v>845</v>
      </c>
      <c r="B13" s="27"/>
      <c r="C13" s="28" t="s">
        <v>846</v>
      </c>
    </row>
    <row r="14" spans="1:3" ht="12.75">
      <c r="A14" s="27" t="s">
        <v>847</v>
      </c>
      <c r="B14" s="27"/>
      <c r="C14" s="28" t="s">
        <v>848</v>
      </c>
    </row>
    <row r="15" ht="12.75">
      <c r="A15" s="85"/>
    </row>
    <row r="16" spans="1:3" ht="12.75">
      <c r="A16" s="189" t="s">
        <v>148</v>
      </c>
      <c r="B16" s="189" t="s">
        <v>95</v>
      </c>
      <c r="C16" s="189" t="s">
        <v>804</v>
      </c>
    </row>
    <row r="17" spans="1:4" ht="12.75">
      <c r="A17" s="305">
        <v>39941</v>
      </c>
      <c r="B17" s="306" t="str">
        <f>IF(ISBLANK($A17),"---",VLOOKUP($B$2,$A$8:$C$14,3,0)&amp;"_"&amp;VLOOKUP($B$4,$A$34:$B$66,2,0)&amp;"_"&amp;VLOOKUP($B$5,$A$69:$B$93,2,0)&amp;"_"&amp;TEXT(DAY($A17),"0#")&amp;TEXT(MONTH($A17),"0#")&amp;TEXT(YEAR($A17)-2000,"0#")&amp;".xls")</f>
        <v>MP P3 Aircraft_COM_en_080509.xls</v>
      </c>
      <c r="C17" s="306"/>
      <c r="D17" s="307"/>
    </row>
    <row r="18" spans="1:4" ht="12.75">
      <c r="A18" s="308">
        <v>39944</v>
      </c>
      <c r="B18" s="309" t="str">
        <f>IF(ISBLANK($A18),"---",VLOOKUP($B$2,$A$8:$C$14,3,0)&amp;"_"&amp;VLOOKUP($B$4,$A$34:$B$66,2,0)&amp;"_"&amp;VLOOKUP($B$5,$A$69:$B$93,2,0)&amp;"_"&amp;TEXT(DAY($A18),"0#")&amp;TEXT(MONTH($A18),"0#")&amp;TEXT(YEAR($A18)-2000,"0#")&amp;".xls")</f>
        <v>MP P3 Aircraft_COM_en_110509.xls</v>
      </c>
      <c r="C18" s="309" t="s">
        <v>805</v>
      </c>
      <c r="D18" s="310"/>
    </row>
    <row r="19" spans="1:4" ht="12.75">
      <c r="A19" s="308">
        <v>39952</v>
      </c>
      <c r="B19" s="309" t="str">
        <f>IF(ISBLANK($A19),"---",VLOOKUP($B$2,$A$8:$C$14,3,0)&amp;"_"&amp;VLOOKUP($B$4,$A$34:$B$66,2,0)&amp;"_"&amp;VLOOKUP($B$5,$A$69:$B$93,2,0)&amp;"_"&amp;TEXT(DAY($A19),"0#")&amp;TEXT(MONTH($A19),"0#")&amp;TEXT(YEAR($A19)-2000,"0#")&amp;".xls")</f>
        <v>MP P3 Aircraft_COM_en_190509.xls</v>
      </c>
      <c r="C19" s="309" t="s">
        <v>806</v>
      </c>
      <c r="D19" s="310"/>
    </row>
    <row r="20" spans="1:4" ht="12.75">
      <c r="A20" s="308">
        <v>39975</v>
      </c>
      <c r="B20" s="309" t="str">
        <f>IF(ISBLANK($A20),"---",VLOOKUP($B$2,$A$8:$C$14,3,0)&amp;"_"&amp;VLOOKUP($B$4,$A$34:$B$66,2,0)&amp;"_"&amp;VLOOKUP($B$5,$A$69:$B$93,2,0)&amp;"_"&amp;TEXT(DAY($A20),"0#")&amp;TEXT(MONTH($A20),"0#")&amp;TEXT(YEAR($A20)-2000,"0#")&amp;".xls")</f>
        <v>MP P3 Aircraft_COM_en_110609.xls</v>
      </c>
      <c r="C20" s="309" t="s">
        <v>208</v>
      </c>
      <c r="D20" s="310"/>
    </row>
    <row r="21" spans="1:4" ht="12.75">
      <c r="A21" s="308" t="s">
        <v>863</v>
      </c>
      <c r="B21" s="309"/>
      <c r="C21" s="309" t="s">
        <v>861</v>
      </c>
      <c r="D21" s="310"/>
    </row>
    <row r="22" spans="1:4" ht="12.75">
      <c r="A22" s="308">
        <v>40954</v>
      </c>
      <c r="B22" s="309"/>
      <c r="C22" s="309" t="s">
        <v>862</v>
      </c>
      <c r="D22" s="310"/>
    </row>
    <row r="23" spans="1:4" ht="12.75">
      <c r="A23" s="308">
        <v>41043</v>
      </c>
      <c r="B23" s="309" t="str">
        <f aca="true" t="shared" si="0" ref="B23:B31">IF(ISBLANK($A23),"---",VLOOKUP($B$2,$A$8:$C$14,3,0)&amp;"_"&amp;VLOOKUP($B$4,$A$34:$B$66,2,0)&amp;"_"&amp;VLOOKUP($B$5,$A$69:$B$93,2,0)&amp;"_"&amp;TEXT(DAY($A23),"0#")&amp;TEXT(MONTH($A23),"0#")&amp;TEXT(YEAR($A23)-2000,"0#")&amp;".xls")</f>
        <v>MP P3 Aircraft_COM_en_140512.xls</v>
      </c>
      <c r="C23" s="309" t="s">
        <v>931</v>
      </c>
      <c r="D23" s="310"/>
    </row>
    <row r="24" spans="1:4" ht="12.75">
      <c r="A24" s="308">
        <v>41045</v>
      </c>
      <c r="B24" s="309" t="str">
        <f t="shared" si="0"/>
        <v>MP P3 Aircraft_COM_en_160512.xls</v>
      </c>
      <c r="C24" s="309" t="s">
        <v>932</v>
      </c>
      <c r="D24" s="310"/>
    </row>
    <row r="25" spans="1:4" ht="12.75">
      <c r="A25" s="308">
        <v>41078</v>
      </c>
      <c r="B25" s="309" t="str">
        <f t="shared" si="0"/>
        <v>MP P3 Aircraft_COM_en_180612.xls</v>
      </c>
      <c r="C25" s="372" t="s">
        <v>933</v>
      </c>
      <c r="D25" s="310"/>
    </row>
    <row r="26" spans="1:4" ht="12.75">
      <c r="A26" s="308">
        <v>41094</v>
      </c>
      <c r="B26" s="309" t="str">
        <f t="shared" si="0"/>
        <v>MP P3 Aircraft_COM_en_040712.xls</v>
      </c>
      <c r="C26" s="372" t="s">
        <v>1022</v>
      </c>
      <c r="D26" s="310"/>
    </row>
    <row r="27" spans="1:4" ht="12.75">
      <c r="A27" s="308">
        <v>41098</v>
      </c>
      <c r="B27" s="309" t="str">
        <f t="shared" si="0"/>
        <v>MP P3 Aircraft_COM_en_080712.xls</v>
      </c>
      <c r="C27" s="309" t="s">
        <v>1025</v>
      </c>
      <c r="D27" s="310"/>
    </row>
    <row r="28" spans="1:4" ht="12.75">
      <c r="A28" s="308">
        <v>41101</v>
      </c>
      <c r="B28" s="309" t="str">
        <f t="shared" si="0"/>
        <v>MP P3 Aircraft_COM_en_110712.xls</v>
      </c>
      <c r="C28" s="309" t="s">
        <v>1027</v>
      </c>
      <c r="D28" s="310"/>
    </row>
    <row r="29" spans="1:4" ht="12.75">
      <c r="A29" s="308">
        <v>41106</v>
      </c>
      <c r="B29" s="309" t="str">
        <f t="shared" si="0"/>
        <v>MP P3 Aircraft_COM_en_160712.xls</v>
      </c>
      <c r="C29" s="309" t="s">
        <v>1028</v>
      </c>
      <c r="D29" s="310"/>
    </row>
    <row r="30" spans="1:4" ht="12.75">
      <c r="A30" s="308"/>
      <c r="B30" s="309" t="str">
        <f t="shared" si="0"/>
        <v>---</v>
      </c>
      <c r="C30" s="309"/>
      <c r="D30" s="310"/>
    </row>
    <row r="31" spans="1:4" ht="12.75">
      <c r="A31" s="311"/>
      <c r="B31" s="312" t="str">
        <f t="shared" si="0"/>
        <v>---</v>
      </c>
      <c r="C31" s="312"/>
      <c r="D31" s="313"/>
    </row>
    <row r="33" ht="12.75">
      <c r="A33" s="189" t="s">
        <v>47</v>
      </c>
    </row>
    <row r="34" spans="1:2" ht="12.75">
      <c r="A34" s="291" t="s">
        <v>48</v>
      </c>
      <c r="B34" s="291" t="s">
        <v>96</v>
      </c>
    </row>
    <row r="35" spans="1:2" ht="12.75">
      <c r="A35" s="291" t="s">
        <v>849</v>
      </c>
      <c r="B35" s="291" t="s">
        <v>850</v>
      </c>
    </row>
    <row r="36" spans="1:2" ht="12.75">
      <c r="A36" s="291" t="s">
        <v>308</v>
      </c>
      <c r="B36" s="291" t="s">
        <v>97</v>
      </c>
    </row>
    <row r="37" spans="1:2" ht="12.75">
      <c r="A37" s="291" t="s">
        <v>310</v>
      </c>
      <c r="B37" s="291" t="s">
        <v>98</v>
      </c>
    </row>
    <row r="38" spans="1:2" ht="12.75">
      <c r="A38" s="291" t="s">
        <v>313</v>
      </c>
      <c r="B38" s="291" t="s">
        <v>99</v>
      </c>
    </row>
    <row r="39" spans="1:2" ht="12.75">
      <c r="A39" s="291" t="s">
        <v>481</v>
      </c>
      <c r="B39" s="291" t="s">
        <v>851</v>
      </c>
    </row>
    <row r="40" spans="1:2" ht="12.75">
      <c r="A40" s="291" t="s">
        <v>315</v>
      </c>
      <c r="B40" s="291" t="s">
        <v>100</v>
      </c>
    </row>
    <row r="41" spans="1:2" ht="12.75">
      <c r="A41" s="291" t="s">
        <v>318</v>
      </c>
      <c r="B41" s="291" t="s">
        <v>101</v>
      </c>
    </row>
    <row r="42" spans="1:2" ht="12.75">
      <c r="A42" s="291" t="s">
        <v>321</v>
      </c>
      <c r="B42" s="291" t="s">
        <v>102</v>
      </c>
    </row>
    <row r="43" spans="1:2" ht="12.75">
      <c r="A43" s="291" t="s">
        <v>324</v>
      </c>
      <c r="B43" s="291" t="s">
        <v>103</v>
      </c>
    </row>
    <row r="44" spans="1:2" ht="12.75">
      <c r="A44" s="291" t="s">
        <v>326</v>
      </c>
      <c r="B44" s="291" t="s">
        <v>104</v>
      </c>
    </row>
    <row r="45" spans="1:2" ht="12.75">
      <c r="A45" s="291" t="s">
        <v>328</v>
      </c>
      <c r="B45" s="291" t="s">
        <v>105</v>
      </c>
    </row>
    <row r="46" spans="1:2" ht="12.75">
      <c r="A46" s="291" t="s">
        <v>331</v>
      </c>
      <c r="B46" s="291" t="s">
        <v>106</v>
      </c>
    </row>
    <row r="47" spans="1:2" ht="12.75">
      <c r="A47" s="291" t="s">
        <v>333</v>
      </c>
      <c r="B47" s="291" t="s">
        <v>107</v>
      </c>
    </row>
    <row r="48" spans="1:2" ht="12.75">
      <c r="A48" s="291" t="s">
        <v>335</v>
      </c>
      <c r="B48" s="291" t="s">
        <v>108</v>
      </c>
    </row>
    <row r="49" spans="1:2" ht="12.75">
      <c r="A49" s="291" t="s">
        <v>539</v>
      </c>
      <c r="B49" s="291" t="s">
        <v>852</v>
      </c>
    </row>
    <row r="50" spans="1:2" ht="12.75">
      <c r="A50" s="291" t="s">
        <v>337</v>
      </c>
      <c r="B50" s="291" t="s">
        <v>109</v>
      </c>
    </row>
    <row r="51" spans="1:2" ht="12.75">
      <c r="A51" s="291" t="s">
        <v>339</v>
      </c>
      <c r="B51" s="291" t="s">
        <v>110</v>
      </c>
    </row>
    <row r="52" spans="1:2" ht="12.75">
      <c r="A52" s="291" t="s">
        <v>341</v>
      </c>
      <c r="B52" s="291" t="s">
        <v>111</v>
      </c>
    </row>
    <row r="53" spans="1:2" ht="12.75">
      <c r="A53" s="291" t="s">
        <v>559</v>
      </c>
      <c r="B53" s="291" t="s">
        <v>853</v>
      </c>
    </row>
    <row r="54" spans="1:2" ht="12.75">
      <c r="A54" s="291" t="s">
        <v>343</v>
      </c>
      <c r="B54" s="291" t="s">
        <v>112</v>
      </c>
    </row>
    <row r="55" spans="1:2" ht="12.75">
      <c r="A55" s="291" t="s">
        <v>345</v>
      </c>
      <c r="B55" s="291" t="s">
        <v>113</v>
      </c>
    </row>
    <row r="56" spans="1:2" ht="12.75">
      <c r="A56" s="291" t="s">
        <v>347</v>
      </c>
      <c r="B56" s="291" t="s">
        <v>114</v>
      </c>
    </row>
    <row r="57" spans="1:2" ht="12.75">
      <c r="A57" s="291" t="s">
        <v>350</v>
      </c>
      <c r="B57" s="291" t="s">
        <v>115</v>
      </c>
    </row>
    <row r="58" spans="1:2" ht="12.75">
      <c r="A58" s="291" t="s">
        <v>595</v>
      </c>
      <c r="B58" s="291" t="s">
        <v>854</v>
      </c>
    </row>
    <row r="59" spans="1:2" ht="12.75">
      <c r="A59" s="291" t="s">
        <v>353</v>
      </c>
      <c r="B59" s="291" t="s">
        <v>116</v>
      </c>
    </row>
    <row r="60" spans="1:2" ht="12.75">
      <c r="A60" s="291" t="s">
        <v>357</v>
      </c>
      <c r="B60" s="291" t="s">
        <v>117</v>
      </c>
    </row>
    <row r="61" spans="1:2" ht="12.75">
      <c r="A61" s="291" t="s">
        <v>360</v>
      </c>
      <c r="B61" s="291" t="s">
        <v>118</v>
      </c>
    </row>
    <row r="62" spans="1:2" ht="12.75">
      <c r="A62" s="291" t="s">
        <v>363</v>
      </c>
      <c r="B62" s="291" t="s">
        <v>119</v>
      </c>
    </row>
    <row r="63" spans="1:2" ht="12.75">
      <c r="A63" s="291" t="s">
        <v>365</v>
      </c>
      <c r="B63" s="291" t="s">
        <v>120</v>
      </c>
    </row>
    <row r="64" spans="1:2" ht="12.75">
      <c r="A64" s="291" t="s">
        <v>368</v>
      </c>
      <c r="B64" s="291" t="s">
        <v>121</v>
      </c>
    </row>
    <row r="65" spans="1:2" ht="12.75">
      <c r="A65" s="291" t="s">
        <v>370</v>
      </c>
      <c r="B65" s="291" t="s">
        <v>122</v>
      </c>
    </row>
    <row r="66" spans="1:2" ht="12.75">
      <c r="A66" s="291" t="s">
        <v>378</v>
      </c>
      <c r="B66" s="291" t="s">
        <v>123</v>
      </c>
    </row>
    <row r="68" ht="12.75">
      <c r="A68" s="93" t="s">
        <v>149</v>
      </c>
    </row>
    <row r="69" spans="1:2" ht="12.75">
      <c r="A69" s="292" t="s">
        <v>49</v>
      </c>
      <c r="B69" s="292" t="s">
        <v>50</v>
      </c>
    </row>
    <row r="70" spans="1:2" ht="12.75">
      <c r="A70" s="292" t="s">
        <v>51</v>
      </c>
      <c r="B70" s="292" t="s">
        <v>52</v>
      </c>
    </row>
    <row r="71" spans="1:2" ht="12.75">
      <c r="A71" s="292" t="s">
        <v>855</v>
      </c>
      <c r="B71" s="292" t="s">
        <v>856</v>
      </c>
    </row>
    <row r="72" spans="1:2" ht="12.75">
      <c r="A72" s="292" t="s">
        <v>53</v>
      </c>
      <c r="B72" s="292" t="s">
        <v>54</v>
      </c>
    </row>
    <row r="73" spans="1:2" ht="12.75">
      <c r="A73" s="292" t="s">
        <v>55</v>
      </c>
      <c r="B73" s="292" t="s">
        <v>56</v>
      </c>
    </row>
    <row r="74" spans="1:2" ht="12.75">
      <c r="A74" s="292" t="s">
        <v>57</v>
      </c>
      <c r="B74" s="292" t="s">
        <v>58</v>
      </c>
    </row>
    <row r="75" spans="1:2" ht="12.75">
      <c r="A75" s="292" t="s">
        <v>59</v>
      </c>
      <c r="B75" s="292" t="s">
        <v>60</v>
      </c>
    </row>
    <row r="76" spans="1:2" ht="12.75">
      <c r="A76" s="292" t="s">
        <v>61</v>
      </c>
      <c r="B76" s="292" t="s">
        <v>62</v>
      </c>
    </row>
    <row r="77" spans="1:2" ht="12.75">
      <c r="A77" s="292" t="s">
        <v>63</v>
      </c>
      <c r="B77" s="292" t="s">
        <v>64</v>
      </c>
    </row>
    <row r="78" spans="1:2" ht="12.75">
      <c r="A78" s="292" t="s">
        <v>65</v>
      </c>
      <c r="B78" s="292" t="s">
        <v>66</v>
      </c>
    </row>
    <row r="79" spans="1:2" ht="12.75">
      <c r="A79" s="292" t="s">
        <v>857</v>
      </c>
      <c r="B79" s="292" t="s">
        <v>858</v>
      </c>
    </row>
    <row r="80" spans="1:2" ht="12.75">
      <c r="A80" s="292" t="s">
        <v>67</v>
      </c>
      <c r="B80" s="292" t="s">
        <v>68</v>
      </c>
    </row>
    <row r="81" spans="1:2" ht="12.75">
      <c r="A81" s="292" t="s">
        <v>69</v>
      </c>
      <c r="B81" s="292" t="s">
        <v>70</v>
      </c>
    </row>
    <row r="82" spans="1:2" ht="12.75">
      <c r="A82" s="292" t="s">
        <v>71</v>
      </c>
      <c r="B82" s="292" t="s">
        <v>72</v>
      </c>
    </row>
    <row r="83" spans="1:2" ht="12.75">
      <c r="A83" s="292" t="s">
        <v>73</v>
      </c>
      <c r="B83" s="292" t="s">
        <v>74</v>
      </c>
    </row>
    <row r="84" spans="1:2" ht="12.75">
      <c r="A84" s="292" t="s">
        <v>75</v>
      </c>
      <c r="B84" s="292" t="s">
        <v>76</v>
      </c>
    </row>
    <row r="85" spans="1:2" ht="12.75">
      <c r="A85" s="292" t="s">
        <v>859</v>
      </c>
      <c r="B85" s="292" t="s">
        <v>860</v>
      </c>
    </row>
    <row r="86" spans="1:2" ht="12.75">
      <c r="A86" s="292" t="s">
        <v>77</v>
      </c>
      <c r="B86" s="292" t="s">
        <v>78</v>
      </c>
    </row>
    <row r="87" spans="1:2" ht="12.75">
      <c r="A87" s="292" t="s">
        <v>79</v>
      </c>
      <c r="B87" s="292" t="s">
        <v>80</v>
      </c>
    </row>
    <row r="88" spans="1:2" ht="12.75">
      <c r="A88" s="292" t="s">
        <v>83</v>
      </c>
      <c r="B88" s="292" t="s">
        <v>84</v>
      </c>
    </row>
    <row r="89" spans="1:2" ht="12.75">
      <c r="A89" s="292" t="s">
        <v>85</v>
      </c>
      <c r="B89" s="292" t="s">
        <v>86</v>
      </c>
    </row>
    <row r="90" spans="1:2" ht="12.75">
      <c r="A90" s="292" t="s">
        <v>87</v>
      </c>
      <c r="B90" s="292" t="s">
        <v>88</v>
      </c>
    </row>
    <row r="91" spans="1:2" ht="12.75">
      <c r="A91" s="292" t="s">
        <v>89</v>
      </c>
      <c r="B91" s="292" t="s">
        <v>90</v>
      </c>
    </row>
    <row r="92" spans="1:2" ht="12.75">
      <c r="A92" s="292" t="s">
        <v>91</v>
      </c>
      <c r="B92" s="292" t="s">
        <v>92</v>
      </c>
    </row>
    <row r="93" spans="1:2" ht="12.75">
      <c r="A93" s="292" t="s">
        <v>93</v>
      </c>
      <c r="B93" s="292" t="s">
        <v>94</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tabSelected="1" zoomScaleSheetLayoutView="100" zoomScalePageLayoutView="0" workbookViewId="0" topLeftCell="A46">
      <selection activeCell="R40" sqref="R40"/>
    </sheetView>
  </sheetViews>
  <sheetFormatPr defaultColWidth="11.421875" defaultRowHeight="12.75"/>
  <cols>
    <col min="1" max="1" width="5.421875" style="83" customWidth="1"/>
    <col min="2" max="2" width="7.28125" style="84" customWidth="1"/>
    <col min="3" max="11" width="11.7109375" style="84" customWidth="1"/>
    <col min="12" max="12" width="11.7109375" style="85" customWidth="1"/>
    <col min="13" max="16384" width="11.421875" style="84" customWidth="1"/>
  </cols>
  <sheetData>
    <row r="2" spans="2:10" ht="18">
      <c r="B2" s="485" t="str">
        <f>Translations!$B$33</f>
        <v>GUIDELINES AND CONDITIONS</v>
      </c>
      <c r="C2" s="485"/>
      <c r="D2" s="485"/>
      <c r="E2" s="485"/>
      <c r="F2" s="485"/>
      <c r="G2" s="485"/>
      <c r="H2" s="485"/>
      <c r="I2" s="485"/>
      <c r="J2" s="485"/>
    </row>
    <row r="3" spans="2:12" ht="12.75">
      <c r="B3" s="486"/>
      <c r="C3" s="486"/>
      <c r="D3" s="486"/>
      <c r="E3" s="486"/>
      <c r="F3" s="486"/>
      <c r="G3" s="486"/>
      <c r="H3" s="486"/>
      <c r="I3" s="486"/>
      <c r="J3" s="486"/>
      <c r="K3" s="486"/>
      <c r="L3" s="486"/>
    </row>
    <row r="4" spans="1:12" ht="42" customHeight="1">
      <c r="A4" s="83">
        <v>1</v>
      </c>
      <c r="B4" s="477"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6"/>
      <c r="D4" s="486"/>
      <c r="E4" s="486"/>
      <c r="F4" s="486"/>
      <c r="G4" s="486"/>
      <c r="H4" s="486"/>
      <c r="I4" s="486"/>
      <c r="J4" s="486"/>
      <c r="K4" s="486"/>
      <c r="L4" s="486"/>
    </row>
    <row r="5" spans="1:12" s="52" customFormat="1" ht="12.75" customHeight="1">
      <c r="A5" s="56"/>
      <c r="B5" s="459" t="str">
        <f>Translations!$B$35</f>
        <v>The Directive can be downloaded from:</v>
      </c>
      <c r="C5" s="459"/>
      <c r="D5" s="459"/>
      <c r="E5" s="459"/>
      <c r="F5" s="459"/>
      <c r="G5" s="459"/>
      <c r="H5" s="459"/>
      <c r="I5" s="459"/>
      <c r="J5" s="459"/>
      <c r="K5" s="459"/>
      <c r="L5" s="459"/>
    </row>
    <row r="6" spans="1:12" s="52" customFormat="1" ht="12.75">
      <c r="A6" s="57"/>
      <c r="B6" s="470" t="str">
        <f>Translations!$B$36</f>
        <v>http://eur-lex.europa.eu/LexUriServ/LexUriServ.do?uri=CONSLEG:2003L0087:20090625:EN:PDF</v>
      </c>
      <c r="C6" s="470"/>
      <c r="D6" s="470"/>
      <c r="E6" s="470"/>
      <c r="F6" s="470"/>
      <c r="G6" s="470"/>
      <c r="H6" s="470"/>
      <c r="I6" s="470"/>
      <c r="J6" s="470"/>
      <c r="K6" s="470"/>
      <c r="L6" s="480"/>
    </row>
    <row r="7" spans="1:12" s="52" customFormat="1" ht="26.25" customHeight="1">
      <c r="A7" s="56">
        <v>2</v>
      </c>
      <c r="B7" s="459" t="str">
        <f>Translations!$B$37</f>
        <v>The Monitoring and Reporting Regulation (Commission Regulation (EU) No 601/2012, hereinafter the "MRR"), defines further requirements for monitoring and reporting. The MRR can be downloaded from:</v>
      </c>
      <c r="C7" s="459"/>
      <c r="D7" s="459"/>
      <c r="E7" s="459"/>
      <c r="F7" s="459"/>
      <c r="G7" s="459"/>
      <c r="H7" s="459"/>
      <c r="I7" s="459"/>
      <c r="J7" s="459"/>
      <c r="K7" s="459"/>
      <c r="L7" s="459"/>
    </row>
    <row r="8" spans="1:12" s="52" customFormat="1" ht="12.75" customHeight="1">
      <c r="A8" s="56"/>
      <c r="B8" s="470" t="str">
        <f>Translations!$B$38</f>
        <v>http://eur-lex.europa.eu/LexUriServ/LexUriServ.do?uri=OJ:L:2012:181:0030:0104:EN:PDF</v>
      </c>
      <c r="C8" s="470"/>
      <c r="D8" s="470"/>
      <c r="E8" s="470"/>
      <c r="F8" s="470"/>
      <c r="G8" s="470"/>
      <c r="H8" s="470"/>
      <c r="I8" s="470"/>
      <c r="J8" s="470"/>
      <c r="K8" s="470"/>
      <c r="L8" s="480"/>
    </row>
    <row r="9" spans="1:12" s="52" customFormat="1" ht="25.5" customHeight="1">
      <c r="A9" s="56"/>
      <c r="B9" s="459" t="str">
        <f>Translations!$B$39</f>
        <v>Article 12 of the MRR sets out specific requirements for the content and submission of the monitoring plan and its updates. Article 12 outlines the importance of the Monitoring plan as follows:</v>
      </c>
      <c r="C9" s="459"/>
      <c r="D9" s="459"/>
      <c r="E9" s="459"/>
      <c r="F9" s="459"/>
      <c r="G9" s="459"/>
      <c r="H9" s="459"/>
      <c r="I9" s="459"/>
      <c r="J9" s="459"/>
      <c r="K9" s="459"/>
      <c r="L9" s="459"/>
    </row>
    <row r="10" spans="1:12" s="52" customFormat="1" ht="25.5" customHeight="1">
      <c r="A10" s="56"/>
      <c r="B10" s="479" t="str">
        <f>Translations!$B$40</f>
        <v>The monitoring plan shall consist of a detailed, complete and transparent documentation of the monitoring methodology of a specific installation or aircraft operator and shall contain at least the elements laid down in Annex I.</v>
      </c>
      <c r="C10" s="479"/>
      <c r="D10" s="479"/>
      <c r="E10" s="479"/>
      <c r="F10" s="479"/>
      <c r="G10" s="479"/>
      <c r="H10" s="479"/>
      <c r="I10" s="479"/>
      <c r="J10" s="479"/>
      <c r="K10" s="479"/>
      <c r="L10" s="479"/>
    </row>
    <row r="11" spans="1:12" s="52" customFormat="1" ht="12.75">
      <c r="A11" s="56"/>
      <c r="B11" s="459" t="str">
        <f>Translations!$B$41</f>
        <v>Furthermore, Article 74(1) states:</v>
      </c>
      <c r="C11" s="459"/>
      <c r="D11" s="459"/>
      <c r="E11" s="459"/>
      <c r="F11" s="459"/>
      <c r="G11" s="459"/>
      <c r="H11" s="459"/>
      <c r="I11" s="459"/>
      <c r="J11" s="459"/>
      <c r="K11" s="459"/>
      <c r="L11" s="459"/>
    </row>
    <row r="12" spans="1:12" s="52" customFormat="1" ht="63.75" customHeight="1">
      <c r="A12" s="56"/>
      <c r="B12" s="479"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479"/>
      <c r="D12" s="479"/>
      <c r="E12" s="479"/>
      <c r="F12" s="479"/>
      <c r="G12" s="479"/>
      <c r="H12" s="479"/>
      <c r="I12" s="479"/>
      <c r="J12" s="479"/>
      <c r="K12" s="479"/>
      <c r="L12" s="479"/>
    </row>
    <row r="13" spans="1:12" s="52" customFormat="1" ht="38.25" customHeight="1">
      <c r="A13" s="56"/>
      <c r="B13" s="459"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459"/>
      <c r="D13" s="459"/>
      <c r="E13" s="459"/>
      <c r="F13" s="459"/>
      <c r="G13" s="459"/>
      <c r="H13" s="459"/>
      <c r="I13" s="459"/>
      <c r="J13" s="459"/>
      <c r="K13" s="459"/>
      <c r="L13" s="459"/>
    </row>
    <row r="14" spans="1:12" s="52" customFormat="1" ht="12.75" customHeight="1">
      <c r="A14" s="56"/>
      <c r="B14" s="459" t="str">
        <f>Translations!$B$832</f>
        <v>This monitoring plan template represents the views of the Commission services at the time of publication. </v>
      </c>
      <c r="C14" s="459"/>
      <c r="D14" s="459"/>
      <c r="E14" s="459"/>
      <c r="F14" s="459"/>
      <c r="G14" s="459"/>
      <c r="H14" s="459"/>
      <c r="I14" s="459"/>
      <c r="J14" s="459"/>
      <c r="K14" s="459"/>
      <c r="L14" s="459"/>
    </row>
    <row r="15" spans="1:12" s="52" customFormat="1" ht="51" customHeight="1">
      <c r="A15" s="56"/>
      <c r="B15" s="460" t="str">
        <f>Translations!$B$833</f>
        <v>This is the final version of the monitoring plan template for aircraft operators, as endorsed by the Climate Change Committee in its meeting on 11 July 2012.</v>
      </c>
      <c r="C15" s="460"/>
      <c r="D15" s="460"/>
      <c r="E15" s="460"/>
      <c r="F15" s="460"/>
      <c r="G15" s="460"/>
      <c r="H15" s="460"/>
      <c r="I15" s="460"/>
      <c r="J15" s="460"/>
      <c r="K15" s="460"/>
      <c r="L15" s="460"/>
    </row>
    <row r="16" spans="1:12" s="52" customFormat="1" ht="4.5" customHeight="1">
      <c r="A16" s="56"/>
      <c r="B16" s="1"/>
      <c r="C16" s="1"/>
      <c r="D16" s="1"/>
      <c r="E16" s="1"/>
      <c r="F16" s="1"/>
      <c r="G16" s="1"/>
      <c r="H16" s="1"/>
      <c r="I16" s="1"/>
      <c r="J16" s="1"/>
      <c r="K16" s="1"/>
      <c r="L16" s="1"/>
    </row>
    <row r="17" spans="1:12" s="52" customFormat="1" ht="12.75" customHeight="1">
      <c r="A17" s="56">
        <v>3</v>
      </c>
      <c r="B17" s="459" t="str">
        <f>Translations!$B$44</f>
        <v>All Commission guidance documents on the Monitoring and Reporting Regulation can be found at:</v>
      </c>
      <c r="C17" s="459"/>
      <c r="D17" s="459"/>
      <c r="E17" s="459"/>
      <c r="F17" s="459"/>
      <c r="G17" s="459"/>
      <c r="H17" s="459"/>
      <c r="I17" s="459"/>
      <c r="J17" s="459"/>
      <c r="K17" s="459"/>
      <c r="L17" s="459"/>
    </row>
    <row r="18" spans="1:12" s="52" customFormat="1" ht="12.75" customHeight="1">
      <c r="A18" s="56"/>
      <c r="B18" s="470" t="str">
        <f>Translations!$B$45</f>
        <v>http://ec.europa.eu/clima/policies/ets/monitoring/index_en.htm</v>
      </c>
      <c r="C18" s="470"/>
      <c r="D18" s="470"/>
      <c r="E18" s="470"/>
      <c r="F18" s="470"/>
      <c r="G18" s="470"/>
      <c r="H18" s="470"/>
      <c r="I18" s="470"/>
      <c r="J18" s="470"/>
      <c r="K18" s="470"/>
      <c r="L18" s="471"/>
    </row>
    <row r="19" spans="1:12" s="52" customFormat="1" ht="12.75">
      <c r="A19" s="51"/>
      <c r="B19" s="53"/>
      <c r="C19" s="53"/>
      <c r="D19" s="53"/>
      <c r="E19" s="53"/>
      <c r="F19" s="53"/>
      <c r="G19" s="53"/>
      <c r="H19" s="53"/>
      <c r="I19" s="53"/>
      <c r="J19" s="53"/>
      <c r="K19" s="53"/>
      <c r="L19" s="54"/>
    </row>
    <row r="20" spans="1:12" ht="51" customHeight="1">
      <c r="A20" s="83">
        <v>4</v>
      </c>
      <c r="B20" s="477"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486"/>
      <c r="D20" s="486"/>
      <c r="E20" s="486"/>
      <c r="F20" s="486"/>
      <c r="G20" s="486"/>
      <c r="H20" s="486"/>
      <c r="I20" s="486"/>
      <c r="J20" s="486"/>
      <c r="K20" s="486"/>
      <c r="L20" s="486"/>
    </row>
    <row r="21" spans="2:12" ht="38.25" customHeight="1">
      <c r="B21" s="487" t="str">
        <f>Translations!$B$47</f>
        <v>Accordingly, all references to Member States in this template should be interpreted as including all 30 (31 from 2013) EEA States. The EEA comprises the 27 (28 from 2013) EU Member States, Iceland, Liechtenstein and Norway.</v>
      </c>
      <c r="C21" s="487"/>
      <c r="D21" s="487"/>
      <c r="E21" s="487"/>
      <c r="F21" s="487"/>
      <c r="G21" s="487"/>
      <c r="H21" s="487"/>
      <c r="I21" s="487"/>
      <c r="J21" s="487"/>
      <c r="K21" s="487"/>
      <c r="L21" s="487"/>
    </row>
    <row r="22" spans="1:12" s="87" customFormat="1" ht="15.75">
      <c r="A22" s="83"/>
      <c r="B22" s="488" t="str">
        <f>Translations!$B$48</f>
        <v>Before you use this file, please carry out the following steps:</v>
      </c>
      <c r="C22" s="488"/>
      <c r="D22" s="488"/>
      <c r="E22" s="488"/>
      <c r="F22" s="488"/>
      <c r="G22" s="488"/>
      <c r="H22" s="488"/>
      <c r="I22" s="488"/>
      <c r="J22" s="488"/>
      <c r="K22" s="488"/>
      <c r="L22" s="488"/>
    </row>
    <row r="23" spans="2:12" ht="42.75" customHeight="1">
      <c r="B23" s="88" t="s">
        <v>258</v>
      </c>
      <c r="C23" s="487"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486"/>
      <c r="E23" s="486"/>
      <c r="F23" s="486"/>
      <c r="G23" s="486"/>
      <c r="H23" s="486"/>
      <c r="I23" s="486"/>
      <c r="J23" s="486"/>
      <c r="K23" s="486"/>
      <c r="L23" s="486"/>
    </row>
    <row r="24" spans="2:12" ht="29.25" customHeight="1">
      <c r="B24" s="88" t="s">
        <v>261</v>
      </c>
      <c r="C24" s="486" t="str">
        <f>Translations!$B$50</f>
        <v>Identify the Competent Authority (CA) responsible for your case in that administering Member State (there may be more than one CA per Member State). </v>
      </c>
      <c r="D24" s="486"/>
      <c r="E24" s="486"/>
      <c r="F24" s="486"/>
      <c r="G24" s="486"/>
      <c r="H24" s="486"/>
      <c r="I24" s="486"/>
      <c r="J24" s="486"/>
      <c r="K24" s="486"/>
      <c r="L24" s="486"/>
    </row>
    <row r="25" spans="2:12" ht="30.75" customHeight="1">
      <c r="B25" s="88" t="s">
        <v>299</v>
      </c>
      <c r="C25" s="486" t="str">
        <f>Translations!$B$51</f>
        <v>Check the CA's webpage or directly contact the CA in order to find out if you have the correct version of the template. The template version is clearly indicated on the cover page of this file.</v>
      </c>
      <c r="D25" s="486"/>
      <c r="E25" s="486"/>
      <c r="F25" s="486"/>
      <c r="G25" s="486"/>
      <c r="H25" s="486"/>
      <c r="I25" s="486"/>
      <c r="J25" s="486"/>
      <c r="K25" s="486"/>
      <c r="L25" s="486"/>
    </row>
    <row r="26" spans="2:12" ht="29.25" customHeight="1">
      <c r="B26" s="88" t="s">
        <v>263</v>
      </c>
      <c r="C26" s="477" t="str">
        <f>Translations!$B$52</f>
        <v>Some Member States may require you to use an alternative system, such as Internet-based forms instead of a spreadsheet. Check your administering Member State requirements. In this case the CA will provide further information to you.</v>
      </c>
      <c r="D26" s="486"/>
      <c r="E26" s="486"/>
      <c r="F26" s="486"/>
      <c r="G26" s="486"/>
      <c r="H26" s="486"/>
      <c r="I26" s="486"/>
      <c r="J26" s="486"/>
      <c r="K26" s="486"/>
      <c r="L26" s="486"/>
    </row>
    <row r="27" spans="1:12" s="52" customFormat="1" ht="12.75">
      <c r="A27" s="51"/>
      <c r="B27" s="55" t="s">
        <v>264</v>
      </c>
      <c r="C27" s="459" t="str">
        <f>Translations!$B$53</f>
        <v>Read carefully the instructions below for filling this template.</v>
      </c>
      <c r="D27" s="459"/>
      <c r="E27" s="459"/>
      <c r="F27" s="459"/>
      <c r="G27" s="459"/>
      <c r="H27" s="459"/>
      <c r="I27" s="459"/>
      <c r="J27" s="459"/>
      <c r="K27" s="459"/>
      <c r="L27" s="459"/>
    </row>
    <row r="28" spans="2:12" ht="12.75">
      <c r="B28" s="486"/>
      <c r="C28" s="486"/>
      <c r="D28" s="486"/>
      <c r="E28" s="486"/>
      <c r="F28" s="486"/>
      <c r="G28" s="486"/>
      <c r="H28" s="486"/>
      <c r="I28" s="486"/>
      <c r="J28" s="486"/>
      <c r="K28" s="486"/>
      <c r="L28" s="486"/>
    </row>
    <row r="29" spans="1:12" ht="15" customHeight="1">
      <c r="A29" s="83">
        <v>5</v>
      </c>
      <c r="B29" s="476" t="str">
        <f>Translations!$B$54</f>
        <v>This Monitoring Plan must be submitted to your Competent Authority to the following address:</v>
      </c>
      <c r="C29" s="476"/>
      <c r="D29" s="476"/>
      <c r="E29" s="476"/>
      <c r="F29" s="476"/>
      <c r="G29" s="476"/>
      <c r="H29" s="476"/>
      <c r="I29" s="476"/>
      <c r="J29" s="476"/>
      <c r="K29" s="476"/>
      <c r="L29" s="476"/>
    </row>
    <row r="30" spans="2:12" ht="12.75">
      <c r="B30" s="90"/>
      <c r="C30" s="90"/>
      <c r="D30" s="90"/>
      <c r="E30" s="90"/>
      <c r="F30" s="90"/>
      <c r="G30" s="90"/>
      <c r="H30" s="90"/>
      <c r="I30" s="90"/>
      <c r="J30" s="90"/>
      <c r="K30" s="90"/>
      <c r="L30" s="91"/>
    </row>
    <row r="31" spans="2:12" ht="12.75">
      <c r="B31" s="90"/>
      <c r="C31" s="90"/>
      <c r="D31" s="90"/>
      <c r="E31" s="490" t="s">
        <v>1031</v>
      </c>
      <c r="F31" s="491"/>
      <c r="G31" s="491"/>
      <c r="H31" s="492"/>
      <c r="I31" s="90"/>
      <c r="J31" s="90"/>
      <c r="K31" s="90"/>
      <c r="L31" s="91"/>
    </row>
    <row r="32" spans="2:12" ht="12.75">
      <c r="B32" s="90"/>
      <c r="C32" s="90"/>
      <c r="D32" s="90"/>
      <c r="E32" s="493"/>
      <c r="F32" s="494"/>
      <c r="G32" s="494"/>
      <c r="H32" s="495"/>
      <c r="I32" s="90"/>
      <c r="J32" s="90"/>
      <c r="K32" s="90"/>
      <c r="L32" s="91"/>
    </row>
    <row r="33" spans="2:12" ht="12.75">
      <c r="B33" s="90"/>
      <c r="C33" s="90"/>
      <c r="D33" s="90"/>
      <c r="E33" s="493"/>
      <c r="F33" s="494"/>
      <c r="G33" s="494"/>
      <c r="H33" s="495"/>
      <c r="I33" s="90"/>
      <c r="J33" s="90"/>
      <c r="K33" s="90"/>
      <c r="L33" s="91"/>
    </row>
    <row r="34" spans="2:12" ht="12.75">
      <c r="B34" s="90"/>
      <c r="D34" s="90"/>
      <c r="E34" s="493"/>
      <c r="F34" s="494"/>
      <c r="G34" s="494"/>
      <c r="H34" s="495"/>
      <c r="I34" s="90"/>
      <c r="J34" s="90"/>
      <c r="K34" s="90"/>
      <c r="L34" s="91"/>
    </row>
    <row r="35" spans="2:12" ht="12.75">
      <c r="B35" s="90"/>
      <c r="C35" s="90"/>
      <c r="D35" s="90"/>
      <c r="E35" s="493"/>
      <c r="F35" s="494"/>
      <c r="G35" s="494"/>
      <c r="H35" s="495"/>
      <c r="I35" s="90"/>
      <c r="J35" s="90"/>
      <c r="K35" s="90"/>
      <c r="L35" s="91"/>
    </row>
    <row r="36" spans="2:12" ht="12.75">
      <c r="B36" s="90"/>
      <c r="C36" s="90"/>
      <c r="D36" s="90"/>
      <c r="E36" s="493"/>
      <c r="F36" s="494"/>
      <c r="G36" s="494"/>
      <c r="H36" s="495"/>
      <c r="I36" s="90"/>
      <c r="J36" s="90"/>
      <c r="K36" s="90"/>
      <c r="L36" s="91"/>
    </row>
    <row r="37" spans="2:12" ht="12.75">
      <c r="B37" s="90"/>
      <c r="C37" s="90"/>
      <c r="D37" s="90"/>
      <c r="E37" s="493"/>
      <c r="F37" s="494"/>
      <c r="G37" s="494"/>
      <c r="H37" s="495"/>
      <c r="I37" s="90"/>
      <c r="J37" s="90"/>
      <c r="K37" s="90"/>
      <c r="L37" s="91"/>
    </row>
    <row r="38" spans="2:12" ht="12.75">
      <c r="B38" s="90"/>
      <c r="C38" s="90"/>
      <c r="D38" s="90"/>
      <c r="E38" s="496"/>
      <c r="F38" s="497"/>
      <c r="G38" s="497"/>
      <c r="H38" s="498"/>
      <c r="I38" s="90"/>
      <c r="J38" s="90"/>
      <c r="K38" s="90"/>
      <c r="L38" s="91"/>
    </row>
    <row r="39" spans="2:12" ht="12.75">
      <c r="B39" s="90"/>
      <c r="C39" s="90"/>
      <c r="D39" s="90"/>
      <c r="E39" s="90"/>
      <c r="F39" s="90"/>
      <c r="G39" s="90"/>
      <c r="H39" s="90"/>
      <c r="I39" s="90"/>
      <c r="J39" s="90"/>
      <c r="K39" s="90"/>
      <c r="L39" s="91"/>
    </row>
    <row r="40" spans="1:12" ht="55.5" customHeight="1">
      <c r="A40" s="83">
        <v>6</v>
      </c>
      <c r="B40" s="477"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486"/>
      <c r="D40" s="486"/>
      <c r="E40" s="486"/>
      <c r="F40" s="486"/>
      <c r="G40" s="486"/>
      <c r="H40" s="486"/>
      <c r="I40" s="486"/>
      <c r="J40" s="486"/>
      <c r="K40" s="486"/>
      <c r="L40" s="486"/>
    </row>
    <row r="41" spans="1:12" ht="63.75" customHeight="1">
      <c r="A41" s="83">
        <v>7</v>
      </c>
      <c r="B41" s="477"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486"/>
      <c r="D41" s="486"/>
      <c r="E41" s="486"/>
      <c r="F41" s="486"/>
      <c r="G41" s="486"/>
      <c r="H41" s="486"/>
      <c r="I41" s="486"/>
      <c r="J41" s="486"/>
      <c r="K41" s="486"/>
      <c r="L41" s="486"/>
    </row>
    <row r="42" spans="1:12" ht="34.5" customHeight="1">
      <c r="A42" s="83">
        <v>8</v>
      </c>
      <c r="B42" s="477" t="str">
        <f>Translations!$B$58</f>
        <v>You must implement and keep records of all modifications to the monitoring plan in accordance with Article 16 of the MRR.</v>
      </c>
      <c r="C42" s="478"/>
      <c r="D42" s="478"/>
      <c r="E42" s="478"/>
      <c r="F42" s="478"/>
      <c r="G42" s="478"/>
      <c r="H42" s="478"/>
      <c r="I42" s="478"/>
      <c r="J42" s="478"/>
      <c r="K42" s="478"/>
      <c r="L42" s="478"/>
    </row>
    <row r="43" spans="1:12" ht="33" customHeight="1">
      <c r="A43" s="83">
        <v>9</v>
      </c>
      <c r="B43" s="486" t="str">
        <f>Translations!$B$59</f>
        <v>Contact your Competent Authority if you need assistance to complete your Monitoring Plan. Some Member States have produced guidance documents which you may find useful.</v>
      </c>
      <c r="C43" s="486"/>
      <c r="D43" s="486"/>
      <c r="E43" s="486"/>
      <c r="F43" s="486"/>
      <c r="G43" s="486"/>
      <c r="H43" s="486"/>
      <c r="I43" s="486"/>
      <c r="J43" s="486"/>
      <c r="K43" s="486"/>
      <c r="L43" s="486"/>
    </row>
    <row r="44" spans="1:12" ht="63.75" customHeight="1">
      <c r="A44" s="83">
        <v>10</v>
      </c>
      <c r="B44" s="48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433"/>
      <c r="D44" s="433"/>
      <c r="E44" s="433"/>
      <c r="F44" s="433"/>
      <c r="G44" s="433"/>
      <c r="H44" s="433"/>
      <c r="I44" s="433"/>
      <c r="J44" s="433"/>
      <c r="K44" s="433"/>
      <c r="L44" s="433"/>
    </row>
    <row r="46" spans="2:12" ht="15.75">
      <c r="B46" s="481" t="str">
        <f>Translations!$B$61</f>
        <v>Information sources:</v>
      </c>
      <c r="C46" s="481"/>
      <c r="D46" s="481"/>
      <c r="E46" s="481"/>
      <c r="F46" s="481"/>
      <c r="G46" s="481"/>
      <c r="H46" s="481"/>
      <c r="I46" s="481"/>
      <c r="J46" s="481"/>
      <c r="K46" s="481"/>
      <c r="L46" s="481"/>
    </row>
    <row r="47" ht="12.75">
      <c r="B47" s="93" t="str">
        <f>Translations!$B$62</f>
        <v>EU Websites:</v>
      </c>
    </row>
    <row r="48" spans="1:12" s="52" customFormat="1" ht="12.75">
      <c r="A48" s="51"/>
      <c r="B48" s="61" t="str">
        <f>Translations!$B$63</f>
        <v>EU-Legislation:</v>
      </c>
      <c r="C48" s="53"/>
      <c r="D48" s="472" t="str">
        <f>Translations!$B$64</f>
        <v>http://eur-lex.europa.eu/en/index.htm </v>
      </c>
      <c r="E48" s="473"/>
      <c r="F48" s="473"/>
      <c r="G48" s="473"/>
      <c r="H48" s="473"/>
      <c r="I48" s="473"/>
      <c r="J48" s="53"/>
      <c r="K48" s="53"/>
      <c r="L48" s="54"/>
    </row>
    <row r="49" spans="1:12" s="52" customFormat="1" ht="12.75">
      <c r="A49" s="51"/>
      <c r="B49" s="61" t="str">
        <f>Translations!$B$65</f>
        <v>EU ETS general:</v>
      </c>
      <c r="C49" s="53"/>
      <c r="D49" s="475" t="str">
        <f>Translations!$B$66</f>
        <v>http://ec.europa.eu/clima/policies/ets/index_en.htm</v>
      </c>
      <c r="E49" s="434"/>
      <c r="F49" s="434"/>
      <c r="G49" s="434"/>
      <c r="H49" s="434"/>
      <c r="I49" s="434"/>
      <c r="J49" s="53"/>
      <c r="K49" s="53"/>
      <c r="L49" s="54"/>
    </row>
    <row r="50" spans="1:12" s="52" customFormat="1" ht="12.75">
      <c r="A50" s="51"/>
      <c r="B50" s="63" t="str">
        <f>Translations!$B$67</f>
        <v>Aviation EU ETS: </v>
      </c>
      <c r="C50" s="53"/>
      <c r="D50" s="475" t="str">
        <f>Translations!$B$68</f>
        <v>http://ec.europa.eu/clima/policies/transport/aviation/index_en.htm</v>
      </c>
      <c r="E50" s="434"/>
      <c r="F50" s="434"/>
      <c r="G50" s="434"/>
      <c r="H50" s="434"/>
      <c r="I50" s="434"/>
      <c r="J50" s="53"/>
      <c r="K50" s="53"/>
      <c r="L50" s="54"/>
    </row>
    <row r="51" spans="1:12" s="52" customFormat="1" ht="12.75">
      <c r="A51" s="51"/>
      <c r="B51" s="61" t="str">
        <f>Translations!$B$69</f>
        <v>Monitoring and Reporting in the EU ETS: </v>
      </c>
      <c r="C51" s="53"/>
      <c r="D51" s="53"/>
      <c r="E51" s="53"/>
      <c r="F51" s="53"/>
      <c r="G51" s="53"/>
      <c r="H51" s="53"/>
      <c r="I51" s="53"/>
      <c r="J51" s="53"/>
      <c r="K51" s="53"/>
      <c r="L51" s="54"/>
    </row>
    <row r="52" spans="1:12" s="52" customFormat="1" ht="12.75">
      <c r="A52" s="51"/>
      <c r="B52" s="61"/>
      <c r="C52" s="53"/>
      <c r="D52" s="474" t="str">
        <f>Translations!$B$45</f>
        <v>http://ec.europa.eu/clima/policies/ets/monitoring/index_en.htm</v>
      </c>
      <c r="E52" s="473"/>
      <c r="F52" s="473"/>
      <c r="G52" s="473"/>
      <c r="H52" s="473"/>
      <c r="I52" s="473"/>
      <c r="J52" s="53"/>
      <c r="K52" s="53"/>
      <c r="L52" s="54"/>
    </row>
    <row r="53" spans="1:12" s="52" customFormat="1" ht="12.75">
      <c r="A53" s="51"/>
      <c r="B53" s="61"/>
      <c r="C53" s="53"/>
      <c r="D53" s="59"/>
      <c r="E53" s="60"/>
      <c r="F53" s="60"/>
      <c r="G53" s="60"/>
      <c r="H53" s="60"/>
      <c r="I53" s="60"/>
      <c r="J53" s="53"/>
      <c r="K53" s="53"/>
      <c r="L53" s="54"/>
    </row>
    <row r="54" ht="12.75">
      <c r="B54" s="93" t="str">
        <f>Translations!$B$70</f>
        <v>Other Websites:</v>
      </c>
    </row>
    <row r="55" spans="2:9" ht="12.75">
      <c r="B55" s="428" t="s">
        <v>1032</v>
      </c>
      <c r="C55" s="94"/>
      <c r="D55" s="94"/>
      <c r="E55" s="94"/>
      <c r="F55" s="94"/>
      <c r="G55" s="94"/>
      <c r="H55" s="94"/>
      <c r="I55" s="94"/>
    </row>
    <row r="56" spans="2:9" ht="12.75">
      <c r="B56" s="94"/>
      <c r="C56" s="94"/>
      <c r="D56" s="94"/>
      <c r="E56" s="94"/>
      <c r="F56" s="94"/>
      <c r="G56" s="94"/>
      <c r="H56" s="94"/>
      <c r="I56" s="94"/>
    </row>
    <row r="57" ht="12.75">
      <c r="B57" s="84" t="str">
        <f>Translations!$B$72</f>
        <v>Helpdesk:</v>
      </c>
    </row>
    <row r="58" spans="2:9" ht="12.75">
      <c r="B58" s="428" t="s">
        <v>1033</v>
      </c>
      <c r="C58" s="94"/>
      <c r="D58" s="94"/>
      <c r="E58" s="94"/>
      <c r="F58" s="94"/>
      <c r="G58" s="94"/>
      <c r="H58" s="94"/>
      <c r="I58" s="94"/>
    </row>
    <row r="59" spans="2:9" ht="12.75">
      <c r="B59" s="94"/>
      <c r="C59" s="94"/>
      <c r="D59" s="94"/>
      <c r="E59" s="94"/>
      <c r="F59" s="94"/>
      <c r="G59" s="94"/>
      <c r="H59" s="94"/>
      <c r="I59" s="94"/>
    </row>
    <row r="62" spans="2:12" ht="15.75">
      <c r="B62" s="481" t="str">
        <f>Translations!$B$74</f>
        <v>How to use this file:</v>
      </c>
      <c r="C62" s="481"/>
      <c r="D62" s="481"/>
      <c r="E62" s="481"/>
      <c r="F62" s="481"/>
      <c r="G62" s="481"/>
      <c r="H62" s="481"/>
      <c r="I62" s="481"/>
      <c r="J62" s="481"/>
      <c r="K62" s="481"/>
      <c r="L62" s="481"/>
    </row>
    <row r="63" spans="2:12" ht="54.75" customHeight="1">
      <c r="B63" s="433"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433"/>
      <c r="D63" s="433"/>
      <c r="E63" s="433"/>
      <c r="F63" s="433"/>
      <c r="G63" s="433"/>
      <c r="H63" s="433"/>
      <c r="I63" s="433"/>
      <c r="J63" s="433"/>
      <c r="K63" s="433"/>
      <c r="L63" s="482"/>
    </row>
    <row r="64" spans="1:12" s="90" customFormat="1" ht="26.25" customHeight="1">
      <c r="A64" s="83"/>
      <c r="B64" s="433" t="str">
        <f>Translations!$B$76</f>
        <v>It is recommended that you go through the file from start to end. There are a few functions which will guide you through the form which depend on previous input, such as cells changing colour if an input is not needed (see colour codes below).</v>
      </c>
      <c r="C64" s="433"/>
      <c r="D64" s="433"/>
      <c r="E64" s="433"/>
      <c r="F64" s="433"/>
      <c r="G64" s="433"/>
      <c r="H64" s="433"/>
      <c r="I64" s="433"/>
      <c r="J64" s="433"/>
      <c r="K64" s="433"/>
      <c r="L64" s="482"/>
    </row>
    <row r="65" spans="1:12" s="90" customFormat="1" ht="43.5" customHeight="1">
      <c r="A65" s="83"/>
      <c r="B65" s="433"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433"/>
      <c r="D65" s="433"/>
      <c r="E65" s="433"/>
      <c r="F65" s="433"/>
      <c r="G65" s="433"/>
      <c r="H65" s="433"/>
      <c r="I65" s="433"/>
      <c r="J65" s="433"/>
      <c r="K65" s="433"/>
      <c r="L65" s="482"/>
    </row>
    <row r="66" spans="1:12" s="90" customFormat="1" ht="12.75">
      <c r="A66" s="83"/>
      <c r="B66" s="483" t="str">
        <f>Translations!$B$78</f>
        <v>Colour codes and fonts:</v>
      </c>
      <c r="C66" s="483"/>
      <c r="D66" s="483"/>
      <c r="E66" s="483"/>
      <c r="F66" s="483"/>
      <c r="G66" s="483"/>
      <c r="H66" s="483"/>
      <c r="I66" s="483"/>
      <c r="J66" s="483"/>
      <c r="K66" s="483"/>
      <c r="L66" s="484"/>
    </row>
    <row r="67" spans="3:12" s="52" customFormat="1" ht="12.75">
      <c r="C67" s="480" t="str">
        <f>Translations!$B$79</f>
        <v>Black bold text:</v>
      </c>
      <c r="D67" s="436"/>
      <c r="E67" s="464" t="str">
        <f>Translations!$B$80</f>
        <v>This is text provided by the Commission template. It should be kept as it is.</v>
      </c>
      <c r="F67" s="464"/>
      <c r="G67" s="464"/>
      <c r="H67" s="464"/>
      <c r="I67" s="464"/>
      <c r="J67" s="464"/>
      <c r="K67" s="464"/>
      <c r="L67" s="463"/>
    </row>
    <row r="68" spans="3:12" s="52" customFormat="1" ht="25.5" customHeight="1">
      <c r="C68" s="469" t="str">
        <f>Translations!$B$81</f>
        <v>Smaller italic text:</v>
      </c>
      <c r="D68" s="469"/>
      <c r="E68" s="464" t="str">
        <f>Translations!$B$82</f>
        <v>This text gives further explanations. Member States may add further explanations in MS specific versions of the template.</v>
      </c>
      <c r="F68" s="464"/>
      <c r="G68" s="464"/>
      <c r="H68" s="464"/>
      <c r="I68" s="464"/>
      <c r="J68" s="464"/>
      <c r="K68" s="464"/>
      <c r="L68" s="463"/>
    </row>
    <row r="69" spans="3:12" s="52" customFormat="1" ht="12.75">
      <c r="C69" s="465"/>
      <c r="D69" s="466"/>
      <c r="E69" s="463" t="str">
        <f>Translations!$B$83</f>
        <v>Light yellow fields indicate input fields.</v>
      </c>
      <c r="F69" s="459"/>
      <c r="G69" s="459"/>
      <c r="H69" s="459"/>
      <c r="I69" s="459"/>
      <c r="J69" s="459"/>
      <c r="K69" s="459"/>
      <c r="L69" s="459"/>
    </row>
    <row r="70" spans="3:12" s="52" customFormat="1" ht="12.75">
      <c r="C70" s="467"/>
      <c r="D70" s="468"/>
      <c r="E70" s="463" t="str">
        <f>Translations!$B$84</f>
        <v>Green fields show automatically calculated results. Red text indicates error messages (missing data etc).</v>
      </c>
      <c r="F70" s="459"/>
      <c r="G70" s="459"/>
      <c r="H70" s="459"/>
      <c r="I70" s="459"/>
      <c r="J70" s="459"/>
      <c r="K70" s="459"/>
      <c r="L70" s="459"/>
    </row>
    <row r="71" spans="3:12" s="52" customFormat="1" ht="12.75">
      <c r="C71" s="461"/>
      <c r="D71" s="462"/>
      <c r="E71" s="463" t="str">
        <f>Translations!$B$85</f>
        <v>Shaded fields indicate that an input in another field makes the input here irrelevant.</v>
      </c>
      <c r="F71" s="464"/>
      <c r="G71" s="464"/>
      <c r="H71" s="464"/>
      <c r="I71" s="464"/>
      <c r="J71" s="464"/>
      <c r="K71" s="464"/>
      <c r="L71" s="463"/>
    </row>
    <row r="72" spans="3:12" s="52" customFormat="1" ht="12.75">
      <c r="C72" s="97"/>
      <c r="D72" s="98"/>
      <c r="E72" s="464" t="str">
        <f>Translations!$B$86</f>
        <v>Grey shaded areas should be filled by Member States before publishing customized version of the template.</v>
      </c>
      <c r="F72" s="459"/>
      <c r="G72" s="459"/>
      <c r="H72" s="459"/>
      <c r="I72" s="459"/>
      <c r="J72" s="459"/>
      <c r="K72" s="459"/>
      <c r="L72" s="459"/>
    </row>
    <row r="73" spans="1:12" s="90" customFormat="1" ht="12.75">
      <c r="A73" s="83"/>
      <c r="B73" s="95"/>
      <c r="C73" s="95"/>
      <c r="D73" s="95"/>
      <c r="E73" s="95"/>
      <c r="F73" s="95"/>
      <c r="G73" s="95"/>
      <c r="H73" s="95"/>
      <c r="I73" s="95"/>
      <c r="J73" s="95"/>
      <c r="K73" s="95"/>
      <c r="L73" s="96"/>
    </row>
    <row r="74" spans="1:12" s="90" customFormat="1" ht="12.75">
      <c r="A74" s="83"/>
      <c r="L74" s="91"/>
    </row>
    <row r="75" spans="2:15" ht="15.75" customHeight="1">
      <c r="B75" s="481" t="str">
        <f>Translations!$B$87</f>
        <v>Member State-specific guidance is listed here:</v>
      </c>
      <c r="C75" s="481"/>
      <c r="D75" s="481"/>
      <c r="E75" s="481"/>
      <c r="F75" s="481"/>
      <c r="G75" s="481"/>
      <c r="H75" s="481"/>
      <c r="I75" s="481"/>
      <c r="J75" s="481"/>
      <c r="K75" s="481"/>
      <c r="L75" s="481"/>
      <c r="N75" s="90"/>
      <c r="O75" s="90"/>
    </row>
    <row r="76" spans="2:15" ht="15.75" customHeight="1">
      <c r="B76" s="429" t="s">
        <v>1034</v>
      </c>
      <c r="C76" s="94"/>
      <c r="D76" s="94"/>
      <c r="E76" s="429"/>
      <c r="F76" s="429"/>
      <c r="G76" s="429"/>
      <c r="H76" s="94"/>
      <c r="I76" s="94"/>
      <c r="J76" s="94"/>
      <c r="K76" s="94"/>
      <c r="L76" s="99"/>
      <c r="N76" s="90"/>
      <c r="O76" s="90"/>
    </row>
    <row r="77" spans="2:15" ht="39.75" customHeight="1">
      <c r="B77" s="457" t="s">
        <v>1035</v>
      </c>
      <c r="C77" s="458"/>
      <c r="D77" s="458"/>
      <c r="E77" s="458"/>
      <c r="F77" s="458"/>
      <c r="G77" s="458"/>
      <c r="H77" s="458"/>
      <c r="I77" s="458"/>
      <c r="J77" s="458"/>
      <c r="K77" s="458"/>
      <c r="L77" s="458"/>
      <c r="N77" s="90"/>
      <c r="O77" s="90"/>
    </row>
    <row r="78" spans="2:12" ht="31.5" customHeight="1">
      <c r="B78" s="457" t="s">
        <v>1036</v>
      </c>
      <c r="C78" s="458"/>
      <c r="D78" s="458"/>
      <c r="E78" s="458"/>
      <c r="F78" s="458"/>
      <c r="G78" s="458"/>
      <c r="H78" s="458"/>
      <c r="I78" s="458"/>
      <c r="J78" s="458"/>
      <c r="K78" s="458"/>
      <c r="L78" s="458"/>
    </row>
    <row r="79" spans="2:12" ht="12.75">
      <c r="B79" s="431"/>
      <c r="C79" s="431"/>
      <c r="D79" s="431"/>
      <c r="E79" s="431"/>
      <c r="F79" s="431"/>
      <c r="G79" s="431"/>
      <c r="H79" s="431"/>
      <c r="I79" s="431"/>
      <c r="J79" s="431"/>
      <c r="K79" s="431"/>
      <c r="L79" s="432"/>
    </row>
    <row r="80" spans="2:12" ht="12.75">
      <c r="B80" s="457" t="s">
        <v>1038</v>
      </c>
      <c r="C80" s="458"/>
      <c r="D80" s="458"/>
      <c r="E80" s="458"/>
      <c r="F80" s="458"/>
      <c r="G80" s="458"/>
      <c r="H80" s="458"/>
      <c r="I80" s="458"/>
      <c r="J80" s="458"/>
      <c r="K80" s="458"/>
      <c r="L80" s="458"/>
    </row>
    <row r="81" spans="2:12" ht="12.75">
      <c r="B81" s="431"/>
      <c r="C81" s="431"/>
      <c r="D81" s="431"/>
      <c r="E81" s="431"/>
      <c r="F81" s="431"/>
      <c r="G81" s="431"/>
      <c r="H81" s="431"/>
      <c r="I81" s="431"/>
      <c r="J81" s="431"/>
      <c r="K81" s="431"/>
      <c r="L81" s="432"/>
    </row>
    <row r="82" spans="2:12" ht="12.75">
      <c r="B82" s="457" t="s">
        <v>1037</v>
      </c>
      <c r="C82" s="458"/>
      <c r="D82" s="458"/>
      <c r="E82" s="458"/>
      <c r="F82" s="458"/>
      <c r="G82" s="458"/>
      <c r="H82" s="458"/>
      <c r="I82" s="458"/>
      <c r="J82" s="458"/>
      <c r="K82" s="458"/>
      <c r="L82" s="458"/>
    </row>
    <row r="83" spans="2:12" ht="33.75" customHeight="1">
      <c r="B83" s="457" t="s">
        <v>1039</v>
      </c>
      <c r="C83" s="458"/>
      <c r="D83" s="458"/>
      <c r="E83" s="458"/>
      <c r="F83" s="458"/>
      <c r="G83" s="458"/>
      <c r="H83" s="458"/>
      <c r="I83" s="458"/>
      <c r="J83" s="458"/>
      <c r="K83" s="458"/>
      <c r="L83" s="458"/>
    </row>
    <row r="84" spans="2:12" ht="12.75">
      <c r="B84" s="431"/>
      <c r="C84" s="431"/>
      <c r="D84" s="431"/>
      <c r="E84" s="431"/>
      <c r="F84" s="431"/>
      <c r="G84" s="431"/>
      <c r="H84" s="431"/>
      <c r="I84" s="431"/>
      <c r="J84" s="431"/>
      <c r="K84" s="431"/>
      <c r="L84" s="432"/>
    </row>
    <row r="85" spans="2:12" ht="12.75">
      <c r="B85" s="430"/>
      <c r="C85" s="431"/>
      <c r="D85" s="431"/>
      <c r="E85" s="431"/>
      <c r="F85" s="431"/>
      <c r="G85" s="431"/>
      <c r="H85" s="431"/>
      <c r="I85" s="431"/>
      <c r="J85" s="431"/>
      <c r="K85" s="431"/>
      <c r="L85" s="432"/>
    </row>
    <row r="86" spans="2:12" ht="12.75">
      <c r="B86" s="431"/>
      <c r="C86" s="431"/>
      <c r="D86" s="431"/>
      <c r="E86" s="431"/>
      <c r="F86" s="431"/>
      <c r="G86" s="431"/>
      <c r="H86" s="431"/>
      <c r="I86" s="431"/>
      <c r="J86" s="431"/>
      <c r="K86" s="431"/>
      <c r="L86" s="432"/>
    </row>
    <row r="87" spans="2:12" ht="12.75">
      <c r="B87" s="431"/>
      <c r="C87" s="431"/>
      <c r="D87" s="431"/>
      <c r="E87" s="431"/>
      <c r="F87" s="431"/>
      <c r="G87" s="431"/>
      <c r="H87" s="431"/>
      <c r="I87" s="431"/>
      <c r="J87" s="431"/>
      <c r="K87" s="431"/>
      <c r="L87" s="432"/>
    </row>
  </sheetData>
  <sheetProtection formatCells="0" formatColumns="0" formatRows="0"/>
  <mergeCells count="59">
    <mergeCell ref="B63:L63"/>
    <mergeCell ref="B44:L44"/>
    <mergeCell ref="E31:H38"/>
    <mergeCell ref="B64:L64"/>
    <mergeCell ref="C67:D67"/>
    <mergeCell ref="E67:L67"/>
    <mergeCell ref="B4:L4"/>
    <mergeCell ref="B21:L21"/>
    <mergeCell ref="C25:L25"/>
    <mergeCell ref="B28:L28"/>
    <mergeCell ref="B22:L22"/>
    <mergeCell ref="C23:L23"/>
    <mergeCell ref="C26:L26"/>
    <mergeCell ref="B20:L20"/>
    <mergeCell ref="C24:L24"/>
    <mergeCell ref="B11:L11"/>
    <mergeCell ref="B75:L75"/>
    <mergeCell ref="B46:L46"/>
    <mergeCell ref="B65:L65"/>
    <mergeCell ref="B66:L66"/>
    <mergeCell ref="B62:L62"/>
    <mergeCell ref="B2:J2"/>
    <mergeCell ref="B43:L43"/>
    <mergeCell ref="B40:L40"/>
    <mergeCell ref="B41:L41"/>
    <mergeCell ref="B3:L3"/>
    <mergeCell ref="B12:L12"/>
    <mergeCell ref="B13:L13"/>
    <mergeCell ref="B5:L5"/>
    <mergeCell ref="B6:L6"/>
    <mergeCell ref="B7:L7"/>
    <mergeCell ref="B8:L8"/>
    <mergeCell ref="B9:L9"/>
    <mergeCell ref="B10:L10"/>
    <mergeCell ref="B17:L17"/>
    <mergeCell ref="B18:L18"/>
    <mergeCell ref="C27:L27"/>
    <mergeCell ref="D48:I48"/>
    <mergeCell ref="D52:I52"/>
    <mergeCell ref="D49:I49"/>
    <mergeCell ref="D50:I50"/>
    <mergeCell ref="B29:L29"/>
    <mergeCell ref="B42:L42"/>
    <mergeCell ref="E68:L68"/>
    <mergeCell ref="C69:D69"/>
    <mergeCell ref="E69:L69"/>
    <mergeCell ref="C70:D70"/>
    <mergeCell ref="E70:L70"/>
    <mergeCell ref="C68:D68"/>
    <mergeCell ref="B77:L77"/>
    <mergeCell ref="B78:L78"/>
    <mergeCell ref="B80:L80"/>
    <mergeCell ref="B82:L82"/>
    <mergeCell ref="B83:L83"/>
    <mergeCell ref="B14:L14"/>
    <mergeCell ref="B15:L15"/>
    <mergeCell ref="C71:D71"/>
    <mergeCell ref="E71:L71"/>
    <mergeCell ref="E72:L72"/>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 ref="B55" r:id="rId10" display="http://www.ust.is/the-environment-agency-of-iceland/eu-ets/aviation/"/>
    <hyperlink ref="B58" r:id="rId11" display="ets-aviation@ust.is"/>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2"/>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11.421875" defaultRowHeight="12.75"/>
  <cols>
    <col min="1" max="1" width="2.7109375" style="38" customWidth="1"/>
    <col min="2" max="3" width="4.7109375" style="38" customWidth="1"/>
    <col min="4" max="13" width="12.7109375" style="38" customWidth="1"/>
    <col min="14" max="14" width="6.7109375" style="38" customWidth="1"/>
    <col min="15" max="16384" width="11.421875" style="38" customWidth="1"/>
  </cols>
  <sheetData>
    <row r="2" spans="2:13" ht="25.5" customHeight="1">
      <c r="B2" s="506" t="str">
        <f>Translations!$B$88</f>
        <v>A. Monitoring Plan versions</v>
      </c>
      <c r="C2" s="506"/>
      <c r="D2" s="506"/>
      <c r="E2" s="506"/>
      <c r="F2" s="506"/>
      <c r="G2" s="506"/>
      <c r="H2" s="506"/>
      <c r="I2" s="506"/>
      <c r="J2" s="506"/>
      <c r="K2" s="506"/>
      <c r="L2" s="506"/>
      <c r="M2" s="506"/>
    </row>
    <row r="4" spans="2:13" ht="15.75" customHeight="1">
      <c r="B4" s="39">
        <v>1</v>
      </c>
      <c r="C4" s="507" t="str">
        <f>Translations!$B$89</f>
        <v>List of monitoring plan versions</v>
      </c>
      <c r="D4" s="507"/>
      <c r="E4" s="507"/>
      <c r="F4" s="507"/>
      <c r="G4" s="507"/>
      <c r="H4" s="507"/>
      <c r="I4" s="507"/>
      <c r="J4" s="507"/>
      <c r="K4" s="507"/>
      <c r="L4" s="507"/>
      <c r="M4" s="507"/>
    </row>
    <row r="6" spans="3:13" ht="12.75">
      <c r="C6" s="508" t="str">
        <f>Translations!$B$90</f>
        <v>This sheet is used for tracking the actual version of the monitoring plan. Each version of the monitoring plan should have a unique version number, and a reference date.</v>
      </c>
      <c r="D6" s="509"/>
      <c r="E6" s="509"/>
      <c r="F6" s="509"/>
      <c r="G6" s="509"/>
      <c r="H6" s="509"/>
      <c r="I6" s="509"/>
      <c r="J6" s="509"/>
      <c r="K6" s="509"/>
      <c r="L6" s="509"/>
      <c r="M6" s="509"/>
    </row>
    <row r="7" spans="3:13" ht="25.5" customHeight="1">
      <c r="C7" s="508"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09"/>
      <c r="E7" s="509"/>
      <c r="F7" s="509"/>
      <c r="G7" s="509"/>
      <c r="H7" s="509"/>
      <c r="I7" s="509"/>
      <c r="J7" s="509"/>
      <c r="K7" s="509"/>
      <c r="L7" s="509"/>
      <c r="M7" s="509"/>
    </row>
    <row r="8" spans="3:13" ht="25.5" customHeight="1">
      <c r="C8" s="508" t="str">
        <f>Translations!$B$92</f>
        <v>The status of the monitoring plan at the reference date should be described in the "status" column. Possible status types include "submitted to the competent authority (CA)", "approved by the CA", "working draft" etc.</v>
      </c>
      <c r="D8" s="509"/>
      <c r="E8" s="509"/>
      <c r="F8" s="509"/>
      <c r="G8" s="509"/>
      <c r="H8" s="509"/>
      <c r="I8" s="509"/>
      <c r="J8" s="509"/>
      <c r="K8" s="509"/>
      <c r="L8" s="509"/>
      <c r="M8" s="509"/>
    </row>
    <row r="9" spans="3:13" ht="38.25" customHeight="1">
      <c r="C9" s="508"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09"/>
      <c r="E9" s="509"/>
      <c r="F9" s="509"/>
      <c r="G9" s="509"/>
      <c r="H9" s="509"/>
      <c r="I9" s="509"/>
      <c r="J9" s="509"/>
      <c r="K9" s="509"/>
      <c r="L9" s="509"/>
      <c r="M9" s="509"/>
    </row>
    <row r="10" spans="4:13" ht="4.5" customHeight="1">
      <c r="D10" s="40"/>
      <c r="E10" s="40"/>
      <c r="F10" s="40"/>
      <c r="G10" s="40"/>
      <c r="H10" s="40"/>
      <c r="I10" s="40"/>
      <c r="J10" s="40"/>
      <c r="K10" s="40"/>
      <c r="L10" s="40"/>
      <c r="M10" s="41"/>
    </row>
    <row r="11" spans="4:13" s="42" customFormat="1" ht="27" customHeight="1">
      <c r="D11" s="43" t="str">
        <f>Translations!$B$94</f>
        <v>Version No</v>
      </c>
      <c r="E11" s="43" t="str">
        <f>Translations!$B$95</f>
        <v>Reference date</v>
      </c>
      <c r="F11" s="44" t="str">
        <f>Translations!$B$96</f>
        <v>Status at reference date</v>
      </c>
      <c r="G11" s="502" t="str">
        <f>Translations!$B$97</f>
        <v>Chapters where modifications have been made. 
Brief explanation of changes</v>
      </c>
      <c r="H11" s="503"/>
      <c r="I11" s="503"/>
      <c r="J11" s="503"/>
      <c r="K11" s="503"/>
      <c r="L11" s="504"/>
      <c r="M11" s="505"/>
    </row>
    <row r="12" spans="4:13" ht="12.75">
      <c r="D12" s="45">
        <v>1</v>
      </c>
      <c r="E12" s="46"/>
      <c r="F12" s="47"/>
      <c r="G12" s="499"/>
      <c r="H12" s="500"/>
      <c r="I12" s="500"/>
      <c r="J12" s="500"/>
      <c r="K12" s="500"/>
      <c r="L12" s="500"/>
      <c r="M12" s="501"/>
    </row>
    <row r="13" spans="4:13" ht="12.75">
      <c r="D13" s="45">
        <v>2</v>
      </c>
      <c r="E13" s="46"/>
      <c r="F13" s="47"/>
      <c r="G13" s="499"/>
      <c r="H13" s="500"/>
      <c r="I13" s="500"/>
      <c r="J13" s="500"/>
      <c r="K13" s="500"/>
      <c r="L13" s="500"/>
      <c r="M13" s="501"/>
    </row>
    <row r="14" spans="4:13" ht="12.75">
      <c r="D14" s="45"/>
      <c r="E14" s="46"/>
      <c r="F14" s="47"/>
      <c r="G14" s="499"/>
      <c r="H14" s="500"/>
      <c r="I14" s="500"/>
      <c r="J14" s="500"/>
      <c r="K14" s="500"/>
      <c r="L14" s="500"/>
      <c r="M14" s="501"/>
    </row>
    <row r="15" spans="4:13" ht="12.75">
      <c r="D15" s="45"/>
      <c r="E15" s="46"/>
      <c r="F15" s="47"/>
      <c r="G15" s="499"/>
      <c r="H15" s="500"/>
      <c r="I15" s="500"/>
      <c r="J15" s="500"/>
      <c r="K15" s="500"/>
      <c r="L15" s="500"/>
      <c r="M15" s="501"/>
    </row>
    <row r="16" spans="4:13" ht="12.75">
      <c r="D16" s="45"/>
      <c r="E16" s="46"/>
      <c r="F16" s="47"/>
      <c r="G16" s="499"/>
      <c r="H16" s="500"/>
      <c r="I16" s="500"/>
      <c r="J16" s="500"/>
      <c r="K16" s="500"/>
      <c r="L16" s="500"/>
      <c r="M16" s="501"/>
    </row>
    <row r="17" spans="4:13" ht="12.75">
      <c r="D17" s="45"/>
      <c r="E17" s="46"/>
      <c r="F17" s="47"/>
      <c r="G17" s="499"/>
      <c r="H17" s="500"/>
      <c r="I17" s="500"/>
      <c r="J17" s="500"/>
      <c r="K17" s="500"/>
      <c r="L17" s="500"/>
      <c r="M17" s="501"/>
    </row>
    <row r="18" spans="4:13" ht="12.75">
      <c r="D18" s="45"/>
      <c r="E18" s="46"/>
      <c r="F18" s="47"/>
      <c r="G18" s="499"/>
      <c r="H18" s="500"/>
      <c r="I18" s="500"/>
      <c r="J18" s="500"/>
      <c r="K18" s="500"/>
      <c r="L18" s="500"/>
      <c r="M18" s="501"/>
    </row>
    <row r="19" spans="4:13" ht="12.75">
      <c r="D19" s="45"/>
      <c r="E19" s="46"/>
      <c r="F19" s="47"/>
      <c r="G19" s="499"/>
      <c r="H19" s="500"/>
      <c r="I19" s="500"/>
      <c r="J19" s="500"/>
      <c r="K19" s="500"/>
      <c r="L19" s="500"/>
      <c r="M19" s="501"/>
    </row>
    <row r="20" spans="4:13" ht="12.75">
      <c r="D20" s="45"/>
      <c r="E20" s="46"/>
      <c r="F20" s="47"/>
      <c r="G20" s="499"/>
      <c r="H20" s="500"/>
      <c r="I20" s="500"/>
      <c r="J20" s="500"/>
      <c r="K20" s="500"/>
      <c r="L20" s="500"/>
      <c r="M20" s="501"/>
    </row>
    <row r="21" spans="4:13" ht="12.75">
      <c r="D21" s="45"/>
      <c r="E21" s="46"/>
      <c r="F21" s="47"/>
      <c r="G21" s="499"/>
      <c r="H21" s="500"/>
      <c r="I21" s="500"/>
      <c r="J21" s="500"/>
      <c r="K21" s="500"/>
      <c r="L21" s="500"/>
      <c r="M21" s="501"/>
    </row>
    <row r="22" spans="4:13" ht="12.75">
      <c r="D22" s="45"/>
      <c r="E22" s="46"/>
      <c r="F22" s="47"/>
      <c r="G22" s="499"/>
      <c r="H22" s="500"/>
      <c r="I22" s="500"/>
      <c r="J22" s="500"/>
      <c r="K22" s="500"/>
      <c r="L22" s="500"/>
      <c r="M22" s="501"/>
    </row>
    <row r="23" spans="4:13" ht="12.75">
      <c r="D23" s="45"/>
      <c r="E23" s="46"/>
      <c r="F23" s="47"/>
      <c r="G23" s="499"/>
      <c r="H23" s="500"/>
      <c r="I23" s="500"/>
      <c r="J23" s="500"/>
      <c r="K23" s="500"/>
      <c r="L23" s="500"/>
      <c r="M23" s="501"/>
    </row>
    <row r="24" spans="4:13" ht="12.75">
      <c r="D24" s="45"/>
      <c r="E24" s="46"/>
      <c r="F24" s="47"/>
      <c r="G24" s="499"/>
      <c r="H24" s="500"/>
      <c r="I24" s="500"/>
      <c r="J24" s="500"/>
      <c r="K24" s="500"/>
      <c r="L24" s="500"/>
      <c r="M24" s="501"/>
    </row>
    <row r="25" spans="4:13" ht="12.75">
      <c r="D25" s="45"/>
      <c r="E25" s="46"/>
      <c r="F25" s="47"/>
      <c r="G25" s="499"/>
      <c r="H25" s="500"/>
      <c r="I25" s="500"/>
      <c r="J25" s="500"/>
      <c r="K25" s="500"/>
      <c r="L25" s="500"/>
      <c r="M25" s="501"/>
    </row>
    <row r="26" spans="4:13" ht="12.75">
      <c r="D26" s="45"/>
      <c r="E26" s="46"/>
      <c r="F26" s="47"/>
      <c r="G26" s="499"/>
      <c r="H26" s="500"/>
      <c r="I26" s="500"/>
      <c r="J26" s="500"/>
      <c r="K26" s="500"/>
      <c r="L26" s="500"/>
      <c r="M26" s="501"/>
    </row>
    <row r="27" spans="4:13" ht="12.75">
      <c r="D27" s="45"/>
      <c r="E27" s="46"/>
      <c r="F27" s="47"/>
      <c r="G27" s="499"/>
      <c r="H27" s="500"/>
      <c r="I27" s="500"/>
      <c r="J27" s="500"/>
      <c r="K27" s="500"/>
      <c r="L27" s="500"/>
      <c r="M27" s="501"/>
    </row>
    <row r="28" spans="4:13" ht="12.75">
      <c r="D28" s="45"/>
      <c r="E28" s="46"/>
      <c r="F28" s="47"/>
      <c r="G28" s="499"/>
      <c r="H28" s="500"/>
      <c r="I28" s="500"/>
      <c r="J28" s="500"/>
      <c r="K28" s="500"/>
      <c r="L28" s="500"/>
      <c r="M28" s="501"/>
    </row>
    <row r="29" spans="4:13" ht="12.75">
      <c r="D29" s="45"/>
      <c r="E29" s="46"/>
      <c r="F29" s="47"/>
      <c r="G29" s="499"/>
      <c r="H29" s="500"/>
      <c r="I29" s="500"/>
      <c r="J29" s="500"/>
      <c r="K29" s="500"/>
      <c r="L29" s="500"/>
      <c r="M29" s="501"/>
    </row>
    <row r="30" spans="4:13" ht="12.75">
      <c r="D30" s="45"/>
      <c r="E30" s="46"/>
      <c r="F30" s="47"/>
      <c r="G30" s="499"/>
      <c r="H30" s="500"/>
      <c r="I30" s="500"/>
      <c r="J30" s="500"/>
      <c r="K30" s="500"/>
      <c r="L30" s="500"/>
      <c r="M30" s="501"/>
    </row>
    <row r="31" spans="4:13" ht="12.75">
      <c r="D31" s="45"/>
      <c r="E31" s="46"/>
      <c r="F31" s="47"/>
      <c r="G31" s="499"/>
      <c r="H31" s="500"/>
      <c r="I31" s="500"/>
      <c r="J31" s="500"/>
      <c r="K31" s="500"/>
      <c r="L31" s="500"/>
      <c r="M31" s="501"/>
    </row>
    <row r="32" spans="4:13" ht="12.75">
      <c r="D32" s="45"/>
      <c r="E32" s="46"/>
      <c r="F32" s="47"/>
      <c r="G32" s="499"/>
      <c r="H32" s="500"/>
      <c r="I32" s="500"/>
      <c r="J32" s="500"/>
      <c r="K32" s="500"/>
      <c r="L32" s="500"/>
      <c r="M32" s="501"/>
    </row>
    <row r="33" spans="4:13" ht="12.75">
      <c r="D33" s="45"/>
      <c r="E33" s="46"/>
      <c r="F33" s="47"/>
      <c r="G33" s="499"/>
      <c r="H33" s="500"/>
      <c r="I33" s="500"/>
      <c r="J33" s="500"/>
      <c r="K33" s="500"/>
      <c r="L33" s="500"/>
      <c r="M33" s="501"/>
    </row>
    <row r="34" spans="4:13" ht="12.75">
      <c r="D34" s="45"/>
      <c r="E34" s="46"/>
      <c r="F34" s="47"/>
      <c r="G34" s="499"/>
      <c r="H34" s="500"/>
      <c r="I34" s="500"/>
      <c r="J34" s="500"/>
      <c r="K34" s="500"/>
      <c r="L34" s="500"/>
      <c r="M34" s="501"/>
    </row>
    <row r="35" spans="4:13" ht="12.75">
      <c r="D35" s="45"/>
      <c r="E35" s="46"/>
      <c r="F35" s="47"/>
      <c r="G35" s="499"/>
      <c r="H35" s="500"/>
      <c r="I35" s="500"/>
      <c r="J35" s="500"/>
      <c r="K35" s="500"/>
      <c r="L35" s="500"/>
      <c r="M35" s="501"/>
    </row>
    <row r="36" spans="4:13" ht="12.75">
      <c r="D36" s="45"/>
      <c r="E36" s="46"/>
      <c r="F36" s="47"/>
      <c r="G36" s="499"/>
      <c r="H36" s="500"/>
      <c r="I36" s="500"/>
      <c r="J36" s="500"/>
      <c r="K36" s="500"/>
      <c r="L36" s="500"/>
      <c r="M36" s="501"/>
    </row>
    <row r="37" spans="2:13" ht="12.75">
      <c r="B37" s="48"/>
      <c r="C37" s="49"/>
      <c r="D37" s="49"/>
      <c r="E37" s="49"/>
      <c r="F37" s="49"/>
      <c r="G37" s="49"/>
      <c r="H37" s="49"/>
      <c r="I37" s="49"/>
      <c r="J37" s="49"/>
      <c r="K37" s="49"/>
      <c r="L37" s="49"/>
      <c r="M37" s="49"/>
    </row>
    <row r="38" spans="2:13" ht="12.75">
      <c r="B38" s="48"/>
      <c r="C38" s="513" t="str">
        <f>Translations!$B$98</f>
        <v>Please add more lines if necessary</v>
      </c>
      <c r="D38" s="514"/>
      <c r="E38" s="514"/>
      <c r="F38" s="514"/>
      <c r="G38" s="514"/>
      <c r="H38" s="514"/>
      <c r="I38" s="514"/>
      <c r="J38" s="514"/>
      <c r="K38" s="514"/>
      <c r="L38" s="514"/>
      <c r="M38" s="514"/>
    </row>
    <row r="39" spans="3:13" s="48" customFormat="1" ht="12.75">
      <c r="C39" s="49"/>
      <c r="D39" s="49"/>
      <c r="E39" s="49"/>
      <c r="F39" s="49"/>
      <c r="G39" s="49"/>
      <c r="H39" s="49"/>
      <c r="I39" s="49"/>
      <c r="J39" s="49"/>
      <c r="K39" s="49"/>
      <c r="L39" s="49"/>
      <c r="M39" s="49"/>
    </row>
    <row r="40" spans="5:11" ht="15" customHeight="1">
      <c r="E40" s="510" t="s">
        <v>874</v>
      </c>
      <c r="F40" s="511"/>
      <c r="G40" s="511"/>
      <c r="H40" s="511"/>
      <c r="I40" s="511"/>
      <c r="J40" s="511"/>
      <c r="K40" s="512"/>
    </row>
  </sheetData>
  <sheetProtection sheet="1" objects="1" scenarios="1" formatCells="0" formatColumns="0" formatRows="0"/>
  <mergeCells count="34">
    <mergeCell ref="G36:M36"/>
    <mergeCell ref="E40:K40"/>
    <mergeCell ref="G30:M30"/>
    <mergeCell ref="G31:M31"/>
    <mergeCell ref="G32:M32"/>
    <mergeCell ref="G33:M33"/>
    <mergeCell ref="C38:M38"/>
    <mergeCell ref="G34:M34"/>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74">
      <selection activeCell="B76" sqref="B76"/>
    </sheetView>
  </sheetViews>
  <sheetFormatPr defaultColWidth="11.421875" defaultRowHeight="12.75"/>
  <cols>
    <col min="1" max="1" width="3.28125" style="102"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0.421875" style="26" customWidth="1"/>
    <col min="9" max="9" width="11.140625" style="26" customWidth="1"/>
    <col min="10" max="11" width="13.57421875" style="26" customWidth="1"/>
    <col min="12" max="12" width="4.7109375" style="26" customWidth="1"/>
    <col min="13" max="13" width="9.140625" style="102" hidden="1" customWidth="1"/>
    <col min="14" max="16384" width="11.421875" style="26" customWidth="1"/>
  </cols>
  <sheetData>
    <row r="1" spans="1:13" s="102" customFormat="1" ht="12.75" hidden="1">
      <c r="A1" s="215" t="s">
        <v>1024</v>
      </c>
      <c r="M1" s="215" t="s">
        <v>1024</v>
      </c>
    </row>
    <row r="2" spans="3:7" ht="12.75">
      <c r="C2" s="100"/>
      <c r="D2" s="69"/>
      <c r="E2" s="69"/>
      <c r="F2" s="101"/>
      <c r="G2" s="101"/>
    </row>
    <row r="3" spans="3:13" ht="37.5" customHeight="1">
      <c r="C3" s="442" t="str">
        <f>Translations!$B$99</f>
        <v>IDENTIFICATION OF THE AIRCRAFT OPERATOR AND DESCRIPTION OF ACTIVITIES</v>
      </c>
      <c r="D3" s="442"/>
      <c r="E3" s="442"/>
      <c r="F3" s="442"/>
      <c r="G3" s="442"/>
      <c r="H3" s="442"/>
      <c r="I3" s="442"/>
      <c r="J3" s="442"/>
      <c r="K3" s="442"/>
      <c r="M3" s="103" t="s">
        <v>210</v>
      </c>
    </row>
    <row r="5" spans="3:11" ht="15.75">
      <c r="C5" s="104">
        <v>2</v>
      </c>
      <c r="D5" s="105" t="str">
        <f>Translations!$B$100</f>
        <v>Identification of Aircraft Operator</v>
      </c>
      <c r="E5" s="105"/>
      <c r="F5" s="105"/>
      <c r="G5" s="105"/>
      <c r="H5" s="105"/>
      <c r="I5" s="105"/>
      <c r="J5" s="105"/>
      <c r="K5" s="105"/>
    </row>
    <row r="7" spans="3:11" ht="12.75">
      <c r="C7" s="106" t="s">
        <v>258</v>
      </c>
      <c r="D7" s="544" t="str">
        <f>Translations!$B$101</f>
        <v>Please enter the name of the aircraft operator:</v>
      </c>
      <c r="E7" s="544"/>
      <c r="F7" s="544"/>
      <c r="G7" s="544"/>
      <c r="H7" s="107"/>
      <c r="I7" s="543"/>
      <c r="J7" s="519"/>
      <c r="K7" s="520"/>
    </row>
    <row r="8" spans="2:11" ht="12.75" customHeight="1">
      <c r="B8" s="73" t="str">
        <f>Translations!$B$102</f>
        <v>
</v>
      </c>
      <c r="C8" s="108"/>
      <c r="D8" s="523" t="str">
        <f>Translations!$B$103</f>
        <v>This name should be the legal entity carrying out the aviation activities defined in Annex I of the EU ETS Directive</v>
      </c>
      <c r="E8" s="523"/>
      <c r="F8" s="523"/>
      <c r="G8" s="523"/>
      <c r="H8" s="523"/>
      <c r="I8" s="434"/>
      <c r="J8" s="434"/>
      <c r="K8" s="434"/>
    </row>
    <row r="9" spans="2:11" ht="4.5" customHeight="1">
      <c r="B9" s="73"/>
      <c r="C9" s="108"/>
      <c r="D9" s="109"/>
      <c r="E9" s="109"/>
      <c r="F9" s="109"/>
      <c r="G9" s="109"/>
      <c r="H9" s="109"/>
      <c r="I9" s="5"/>
      <c r="J9" s="5"/>
      <c r="K9" s="5"/>
    </row>
    <row r="10" spans="2:11" ht="12.75" customHeight="1">
      <c r="B10" s="73" t="str">
        <f>Translations!$B$102</f>
        <v>
</v>
      </c>
      <c r="C10" s="110" t="s">
        <v>261</v>
      </c>
      <c r="D10" s="471" t="str">
        <f>Translations!$B$104</f>
        <v>Unique Identifier as stated in the Commission's list of aircraft operators:</v>
      </c>
      <c r="E10" s="471"/>
      <c r="F10" s="471"/>
      <c r="G10" s="471"/>
      <c r="H10" s="471"/>
      <c r="I10" s="471"/>
      <c r="J10" s="471"/>
      <c r="K10" s="471"/>
    </row>
    <row r="11" spans="2:11" ht="25.5">
      <c r="B11" s="73" t="str">
        <f>Translations!$B$102</f>
        <v>
</v>
      </c>
      <c r="C11" s="108"/>
      <c r="D11" s="523" t="str">
        <f>Translations!$B$105</f>
        <v>This identifier can be found on the list published by the Commission pursuant to Article 18a(3) of the EU ETS Directive.</v>
      </c>
      <c r="E11" s="523"/>
      <c r="F11" s="523"/>
      <c r="G11" s="523"/>
      <c r="H11" s="523"/>
      <c r="I11" s="545"/>
      <c r="J11" s="541"/>
      <c r="K11" s="542"/>
    </row>
    <row r="13" spans="3:13" ht="12.75" customHeight="1">
      <c r="C13" s="111" t="s">
        <v>299</v>
      </c>
      <c r="D13" s="471" t="str">
        <f>Translations!$B$106</f>
        <v>Please choose the primary monitoring plan:</v>
      </c>
      <c r="E13" s="471"/>
      <c r="F13" s="471"/>
      <c r="G13" s="471"/>
      <c r="H13" s="471"/>
      <c r="I13" s="515"/>
      <c r="J13" s="516"/>
      <c r="K13" s="517"/>
      <c r="M13" s="112">
        <f>IF(ISBLANK(I13),"",MATCH(I13,SelectPrimaryInfoSource,0))</f>
      </c>
    </row>
    <row r="14" spans="4:11" ht="53.25" customHeight="1">
      <c r="D14" s="523"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4" s="536"/>
      <c r="F14" s="536"/>
      <c r="G14" s="536"/>
      <c r="H14" s="536"/>
      <c r="I14" s="536"/>
      <c r="J14" s="536"/>
      <c r="K14" s="536"/>
    </row>
    <row r="15" spans="3:13" ht="12.75" customHeight="1">
      <c r="C15" s="111" t="s">
        <v>263</v>
      </c>
      <c r="D15" s="471" t="str">
        <f>Translations!$B$108</f>
        <v>Is this a new or an updated monitoring plan?</v>
      </c>
      <c r="E15" s="471"/>
      <c r="F15" s="471"/>
      <c r="G15" s="471"/>
      <c r="H15" s="471"/>
      <c r="I15" s="515"/>
      <c r="J15" s="516"/>
      <c r="K15" s="517"/>
      <c r="M15" s="112">
        <f>IF(ISBLANK(I15),"",MATCH(I15,NewUpdate,0))</f>
      </c>
    </row>
    <row r="16" spans="4:11" ht="24.75" customHeight="1">
      <c r="D16" s="537"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536"/>
      <c r="F16" s="536"/>
      <c r="G16" s="536"/>
      <c r="H16" s="536"/>
      <c r="I16" s="536"/>
      <c r="J16" s="536"/>
      <c r="K16" s="536"/>
    </row>
    <row r="17" spans="4:12" ht="12.75">
      <c r="D17" s="64" t="str">
        <f>Translations!$B$110</f>
        <v>Actual version number of the monitoring plan</v>
      </c>
      <c r="E17" s="65"/>
      <c r="F17" s="65"/>
      <c r="G17" s="66"/>
      <c r="I17" s="546"/>
      <c r="J17" s="547"/>
      <c r="K17" s="548"/>
      <c r="L17" s="66"/>
    </row>
    <row r="18" spans="4:12" ht="12.75" customHeight="1">
      <c r="D18" s="67" t="str">
        <f>Translations!$B$111</f>
        <v>Note: This number will also be displayed on the cover page of this file. It should be consistent with your entry in section 1.</v>
      </c>
      <c r="E18" s="68"/>
      <c r="F18" s="68"/>
      <c r="G18" s="68"/>
      <c r="H18" s="68"/>
      <c r="K18" s="68"/>
      <c r="L18" s="68"/>
    </row>
    <row r="19" spans="1:13" s="113" customFormat="1" ht="20.25" customHeight="1">
      <c r="A19" s="114"/>
      <c r="D19" s="521" t="str">
        <f>Translations!$B$112</f>
        <v>&lt;&lt;&lt; If you have selected the t-km monitoring plan under 2(c), click here to proceed to section 3a &gt;&gt;&gt;</v>
      </c>
      <c r="E19" s="521"/>
      <c r="F19" s="521"/>
      <c r="G19" s="521"/>
      <c r="H19" s="522"/>
      <c r="I19" s="522"/>
      <c r="J19" s="522"/>
      <c r="K19" s="522"/>
      <c r="M19" s="114"/>
    </row>
    <row r="20" spans="2:11" ht="25.5">
      <c r="B20" s="73" t="str">
        <f>Translations!$B$102</f>
        <v>
</v>
      </c>
      <c r="C20" s="106" t="s">
        <v>671</v>
      </c>
      <c r="D20" s="471" t="str">
        <f>Translations!$B$113</f>
        <v>If different to the name given in 2(a), please also enter the name of the aircraft operator as it appears on the Commission's list of operators:</v>
      </c>
      <c r="E20" s="471"/>
      <c r="F20" s="471"/>
      <c r="G20" s="471"/>
      <c r="H20" s="471"/>
      <c r="I20" s="471"/>
      <c r="J20" s="471"/>
      <c r="K20" s="471"/>
    </row>
    <row r="21" spans="2:11" ht="25.5">
      <c r="B21" s="73" t="str">
        <f>Translations!$B$102</f>
        <v>
</v>
      </c>
      <c r="C21" s="108"/>
      <c r="D21" s="523" t="str">
        <f>Translations!$B$114</f>
        <v>The name of the aircraft operator on the list pursuant to Article 18a(3) of the EU ETS Directive may be different to the actual aircraft operator's name entered in 2(a) above.</v>
      </c>
      <c r="E21" s="523"/>
      <c r="F21" s="523"/>
      <c r="G21" s="523"/>
      <c r="H21" s="523"/>
      <c r="I21" s="540"/>
      <c r="J21" s="541"/>
      <c r="K21" s="542"/>
    </row>
    <row r="23" spans="2:11" ht="25.5">
      <c r="B23" s="73" t="str">
        <f>Translations!$B$102</f>
        <v>
</v>
      </c>
      <c r="C23" s="106" t="s">
        <v>186</v>
      </c>
      <c r="D23" s="471" t="str">
        <f>Translations!$B$115</f>
        <v>Please enter the unique ICAO designator used in the call sign for Air Traffic Control (ATC) purposes, where available:</v>
      </c>
      <c r="E23" s="471"/>
      <c r="F23" s="471"/>
      <c r="G23" s="471"/>
      <c r="H23" s="471"/>
      <c r="I23" s="471"/>
      <c r="J23" s="471"/>
      <c r="K23" s="471"/>
    </row>
    <row r="24" spans="3:11" ht="20.25" customHeight="1">
      <c r="C24" s="108"/>
      <c r="D24" s="523"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523"/>
      <c r="F24" s="523"/>
      <c r="G24" s="523"/>
      <c r="H24" s="523"/>
      <c r="I24" s="518"/>
      <c r="J24" s="519"/>
      <c r="K24" s="520"/>
    </row>
    <row r="25" spans="3:8" ht="31.5" customHeight="1">
      <c r="C25" s="108"/>
      <c r="D25" s="523"/>
      <c r="E25" s="523"/>
      <c r="F25" s="523"/>
      <c r="G25" s="523"/>
      <c r="H25" s="523"/>
    </row>
    <row r="26" spans="2:11" ht="25.5">
      <c r="B26" s="73" t="str">
        <f>Translations!$B$102</f>
        <v>
</v>
      </c>
      <c r="C26" s="115" t="s">
        <v>140</v>
      </c>
      <c r="D26" s="471" t="str">
        <f>Translations!$B$117</f>
        <v>Where a unique ICAO designator for ATC purposes is not available, please provide the aircraft registration markings used in the call sign for ATC purposes for the aircraft you operate.</v>
      </c>
      <c r="E26" s="471"/>
      <c r="F26" s="471"/>
      <c r="G26" s="471"/>
      <c r="H26" s="471"/>
      <c r="I26" s="471"/>
      <c r="J26" s="471"/>
      <c r="K26" s="471"/>
    </row>
    <row r="27" spans="2:11" ht="51.75" customHeight="1">
      <c r="B27" s="73" t="str">
        <f>Translations!$B$118</f>
        <v>
</v>
      </c>
      <c r="C27" s="108"/>
      <c r="D27" s="523"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523"/>
      <c r="F27" s="523"/>
      <c r="G27" s="523"/>
      <c r="H27" s="563"/>
      <c r="I27" s="518"/>
      <c r="J27" s="524"/>
      <c r="K27" s="525"/>
    </row>
    <row r="28" spans="3:11" ht="12" customHeight="1">
      <c r="C28" s="108"/>
      <c r="D28" s="116"/>
      <c r="E28" s="116"/>
      <c r="F28" s="116"/>
      <c r="G28" s="116"/>
      <c r="H28" s="116"/>
      <c r="I28" s="117"/>
      <c r="J28" s="117"/>
      <c r="K28" s="117"/>
    </row>
    <row r="29" spans="3:11" ht="12.75">
      <c r="C29" s="115" t="s">
        <v>271</v>
      </c>
      <c r="D29" s="480" t="str">
        <f>Translations!$B$120</f>
        <v>Please enter the administering Member State of the aircraft operator</v>
      </c>
      <c r="E29" s="480"/>
      <c r="F29" s="480"/>
      <c r="G29" s="480"/>
      <c r="H29" s="480"/>
      <c r="I29" s="480"/>
      <c r="J29" s="480"/>
      <c r="K29" s="480"/>
    </row>
    <row r="30" spans="2:11" ht="12.75">
      <c r="B30" s="84"/>
      <c r="C30" s="118"/>
      <c r="D30" s="523" t="str">
        <f>Translations!$B$121</f>
        <v>pursuant to Art. 18a of the Directive.</v>
      </c>
      <c r="E30" s="523"/>
      <c r="F30" s="523"/>
      <c r="G30" s="523"/>
      <c r="H30" s="523"/>
      <c r="I30" s="518" t="s">
        <v>303</v>
      </c>
      <c r="J30" s="519"/>
      <c r="K30" s="520"/>
    </row>
    <row r="31" spans="2:11" ht="12.75">
      <c r="B31" s="84"/>
      <c r="C31" s="118"/>
      <c r="D31" s="119"/>
      <c r="E31" s="119"/>
      <c r="F31" s="119"/>
      <c r="G31" s="119"/>
      <c r="H31" s="119"/>
      <c r="I31" s="120"/>
      <c r="J31" s="120"/>
      <c r="K31" s="120"/>
    </row>
    <row r="32" spans="3:11" ht="12.75">
      <c r="C32" s="115" t="s">
        <v>294</v>
      </c>
      <c r="D32" s="527" t="str">
        <f>Translations!$B$122</f>
        <v>Competent authority in this Member State:</v>
      </c>
      <c r="E32" s="527"/>
      <c r="F32" s="527"/>
      <c r="G32" s="527"/>
      <c r="H32" s="527"/>
      <c r="I32" s="518" t="s">
        <v>303</v>
      </c>
      <c r="J32" s="519"/>
      <c r="K32" s="520"/>
    </row>
    <row r="33" spans="2:11" ht="30.75" customHeight="1">
      <c r="B33" s="84"/>
      <c r="C33" s="118"/>
      <c r="D33" s="523" t="str">
        <f>Translations!$B$123</f>
        <v>In some Member States there is more than one Competent Authority dealing with the EU ETS for aircraft operators. Please enter the name of the appropriate authority, if applicable. Otherwise choose "n/a".</v>
      </c>
      <c r="E33" s="523"/>
      <c r="F33" s="523"/>
      <c r="G33" s="523"/>
      <c r="H33" s="523"/>
      <c r="I33" s="526"/>
      <c r="J33" s="526"/>
      <c r="K33" s="526"/>
    </row>
    <row r="34" spans="2:11" ht="25.5" customHeight="1">
      <c r="B34" s="84"/>
      <c r="C34" s="115" t="s">
        <v>699</v>
      </c>
      <c r="D34" s="480" t="str">
        <f>Translations!$B$124</f>
        <v>Please enter the number and issuing authority of the Air Operator Certificate (AOC) and Operating Licence granted by a Member State if available:</v>
      </c>
      <c r="E34" s="480"/>
      <c r="F34" s="480"/>
      <c r="G34" s="480"/>
      <c r="H34" s="480"/>
      <c r="I34" s="480"/>
      <c r="J34" s="480"/>
      <c r="K34" s="480"/>
    </row>
    <row r="35" spans="3:11" ht="12.75">
      <c r="C35" s="121"/>
      <c r="G35" s="122" t="str">
        <f>Translations!$B$125</f>
        <v>Air Operator Certificate:</v>
      </c>
      <c r="H35" s="123"/>
      <c r="I35" s="518"/>
      <c r="J35" s="519"/>
      <c r="K35" s="520"/>
    </row>
    <row r="36" spans="7:11" ht="12.75">
      <c r="G36" s="122" t="str">
        <f>Translations!$B$126</f>
        <v>AOC Issuing authority:</v>
      </c>
      <c r="H36" s="123"/>
      <c r="I36" s="518" t="s">
        <v>303</v>
      </c>
      <c r="J36" s="519"/>
      <c r="K36" s="520"/>
    </row>
    <row r="37" spans="3:11" ht="12.75">
      <c r="C37" s="121"/>
      <c r="G37" s="122" t="str">
        <f>Translations!$B$127</f>
        <v>Operating Licence:</v>
      </c>
      <c r="H37" s="123"/>
      <c r="I37" s="518"/>
      <c r="J37" s="519"/>
      <c r="K37" s="520"/>
    </row>
    <row r="38" spans="7:11" ht="12.75">
      <c r="G38" s="122" t="str">
        <f>Translations!$B$128</f>
        <v>Issuing authority:</v>
      </c>
      <c r="H38" s="123"/>
      <c r="I38" s="518" t="s">
        <v>303</v>
      </c>
      <c r="J38" s="519"/>
      <c r="K38" s="520"/>
    </row>
    <row r="39" spans="3:10" ht="12.75">
      <c r="C39" s="124"/>
      <c r="G39" s="123"/>
      <c r="H39" s="123"/>
      <c r="J39" s="125"/>
    </row>
    <row r="40" spans="3:11" ht="25.5" customHeight="1">
      <c r="C40" s="120" t="s">
        <v>700</v>
      </c>
      <c r="D40" s="480" t="str">
        <f>Translations!$B$129</f>
        <v>Please enter the address of the aircraft operator, including postcode and country:</v>
      </c>
      <c r="E40" s="480"/>
      <c r="F40" s="480"/>
      <c r="G40" s="480"/>
      <c r="H40" s="480"/>
      <c r="I40" s="480"/>
      <c r="J40" s="480"/>
      <c r="K40" s="480"/>
    </row>
    <row r="41" spans="3:11" ht="12.75">
      <c r="C41" s="121"/>
      <c r="D41" s="119"/>
      <c r="E41" s="119"/>
      <c r="F41" s="119"/>
      <c r="G41" s="122" t="str">
        <f>Translations!$B$130</f>
        <v>Address Line 1</v>
      </c>
      <c r="H41" s="123"/>
      <c r="I41" s="518"/>
      <c r="J41" s="519"/>
      <c r="K41" s="520"/>
    </row>
    <row r="42" spans="3:11" ht="12.75">
      <c r="C42" s="121"/>
      <c r="D42" s="119"/>
      <c r="E42" s="119"/>
      <c r="F42" s="119"/>
      <c r="G42" s="122" t="str">
        <f>Translations!$B$131</f>
        <v>Address Line 2</v>
      </c>
      <c r="H42" s="123"/>
      <c r="I42" s="518"/>
      <c r="J42" s="519"/>
      <c r="K42" s="520"/>
    </row>
    <row r="43" spans="3:11" ht="12.75">
      <c r="C43" s="121"/>
      <c r="D43" s="119"/>
      <c r="E43" s="119"/>
      <c r="F43" s="119"/>
      <c r="G43" s="122" t="str">
        <f>Translations!$B$132</f>
        <v>City</v>
      </c>
      <c r="H43" s="123"/>
      <c r="I43" s="518"/>
      <c r="J43" s="519"/>
      <c r="K43" s="520"/>
    </row>
    <row r="44" spans="3:11" ht="12.75">
      <c r="C44" s="121"/>
      <c r="D44" s="119"/>
      <c r="E44" s="119"/>
      <c r="F44" s="119"/>
      <c r="G44" s="122" t="str">
        <f>Translations!$B$133</f>
        <v>State/Province/Region</v>
      </c>
      <c r="H44" s="123"/>
      <c r="I44" s="518"/>
      <c r="J44" s="519"/>
      <c r="K44" s="520"/>
    </row>
    <row r="45" spans="3:11" ht="12.75">
      <c r="C45" s="121"/>
      <c r="D45" s="108"/>
      <c r="E45" s="108"/>
      <c r="F45" s="108"/>
      <c r="G45" s="122" t="str">
        <f>Translations!$B$134</f>
        <v>Postcode/ZIP</v>
      </c>
      <c r="H45" s="123"/>
      <c r="I45" s="518"/>
      <c r="J45" s="519"/>
      <c r="K45" s="520"/>
    </row>
    <row r="46" spans="3:11" ht="12.75">
      <c r="C46" s="121"/>
      <c r="D46" s="108"/>
      <c r="E46" s="108"/>
      <c r="F46" s="108"/>
      <c r="G46" s="122" t="str">
        <f>Translations!$B$135</f>
        <v>Country</v>
      </c>
      <c r="H46" s="123"/>
      <c r="I46" s="518" t="s">
        <v>303</v>
      </c>
      <c r="J46" s="519"/>
      <c r="K46" s="520"/>
    </row>
    <row r="47" spans="3:11" ht="12.75">
      <c r="C47" s="121"/>
      <c r="D47" s="108"/>
      <c r="E47" s="108"/>
      <c r="F47" s="108"/>
      <c r="G47" s="122" t="str">
        <f>Translations!$B$136</f>
        <v>Email address</v>
      </c>
      <c r="H47" s="123"/>
      <c r="I47" s="518"/>
      <c r="J47" s="519"/>
      <c r="K47" s="520"/>
    </row>
    <row r="48" spans="3:11" ht="12.75">
      <c r="C48" s="121"/>
      <c r="D48" s="108"/>
      <c r="E48" s="108"/>
      <c r="F48" s="108"/>
      <c r="G48" s="108"/>
      <c r="H48" s="108"/>
      <c r="I48" s="108"/>
      <c r="J48" s="108"/>
      <c r="K48" s="108"/>
    </row>
    <row r="49" spans="3:11" ht="31.5" customHeight="1">
      <c r="C49" s="120" t="s">
        <v>701</v>
      </c>
      <c r="D49" s="480" t="str">
        <f>Translations!$B$137</f>
        <v>If different to the information given above in part (k), please enter the contact address of the aircraft operator (including postcode) in the administering Member State, if any:</v>
      </c>
      <c r="E49" s="480"/>
      <c r="F49" s="480"/>
      <c r="G49" s="480"/>
      <c r="H49" s="480"/>
      <c r="I49" s="480"/>
      <c r="J49" s="480"/>
      <c r="K49" s="480"/>
    </row>
    <row r="50" spans="3:11" ht="12.75">
      <c r="C50" s="121"/>
      <c r="D50" s="58"/>
      <c r="E50" s="58"/>
      <c r="F50" s="58"/>
      <c r="G50" s="122" t="str">
        <f>Translations!$B$130</f>
        <v>Address Line 1</v>
      </c>
      <c r="H50" s="123"/>
      <c r="I50" s="518"/>
      <c r="J50" s="519"/>
      <c r="K50" s="520"/>
    </row>
    <row r="51" spans="3:11" ht="12.75">
      <c r="C51" s="121"/>
      <c r="D51" s="58"/>
      <c r="E51" s="58"/>
      <c r="F51" s="58"/>
      <c r="G51" s="122" t="str">
        <f>Translations!$B$131</f>
        <v>Address Line 2</v>
      </c>
      <c r="H51" s="123"/>
      <c r="I51" s="518"/>
      <c r="J51" s="519"/>
      <c r="K51" s="520"/>
    </row>
    <row r="52" spans="3:11" ht="12.75">
      <c r="C52" s="121"/>
      <c r="D52" s="58"/>
      <c r="E52" s="58"/>
      <c r="F52" s="58"/>
      <c r="G52" s="122" t="str">
        <f>Translations!$B$132</f>
        <v>City</v>
      </c>
      <c r="H52" s="123"/>
      <c r="I52" s="518"/>
      <c r="J52" s="519"/>
      <c r="K52" s="520"/>
    </row>
    <row r="53" spans="3:11" ht="12.75">
      <c r="C53" s="121"/>
      <c r="D53" s="58"/>
      <c r="E53" s="58"/>
      <c r="F53" s="58"/>
      <c r="G53" s="122" t="str">
        <f>Translations!$B$133</f>
        <v>State/Province/Region</v>
      </c>
      <c r="H53" s="123"/>
      <c r="I53" s="518"/>
      <c r="J53" s="519"/>
      <c r="K53" s="520"/>
    </row>
    <row r="54" spans="3:11" ht="12.75">
      <c r="C54" s="121"/>
      <c r="D54" s="58"/>
      <c r="E54" s="58"/>
      <c r="F54" s="58"/>
      <c r="G54" s="122" t="str">
        <f>Translations!$B$134</f>
        <v>Postcode/ZIP</v>
      </c>
      <c r="H54" s="123"/>
      <c r="I54" s="518"/>
      <c r="J54" s="519"/>
      <c r="K54" s="520"/>
    </row>
    <row r="55" spans="3:11" ht="12.75">
      <c r="C55" s="121"/>
      <c r="D55" s="58"/>
      <c r="E55" s="58"/>
      <c r="F55" s="58"/>
      <c r="G55" s="122" t="str">
        <f>Translations!$B$135</f>
        <v>Country</v>
      </c>
      <c r="H55" s="123"/>
      <c r="I55" s="518" t="s">
        <v>303</v>
      </c>
      <c r="J55" s="519"/>
      <c r="K55" s="520"/>
    </row>
    <row r="56" spans="3:11" ht="12.75">
      <c r="C56" s="121"/>
      <c r="D56" s="108"/>
      <c r="E56" s="108"/>
      <c r="F56" s="108"/>
      <c r="G56" s="122" t="str">
        <f>Translations!$B$136</f>
        <v>Email address</v>
      </c>
      <c r="H56" s="123"/>
      <c r="I56" s="518"/>
      <c r="J56" s="519"/>
      <c r="K56" s="520"/>
    </row>
    <row r="57" spans="3:11" ht="12.75">
      <c r="C57" s="121"/>
      <c r="G57" s="122"/>
      <c r="H57" s="123"/>
      <c r="I57" s="120"/>
      <c r="J57" s="120"/>
      <c r="K57" s="120"/>
    </row>
    <row r="58" spans="2:11" ht="25.5">
      <c r="B58" s="73" t="str">
        <f>Translations!$B$102</f>
        <v>
</v>
      </c>
      <c r="C58" s="107" t="s">
        <v>204</v>
      </c>
      <c r="D58" s="480" t="str">
        <f>Translations!$B$138</f>
        <v>Please provide details of the ownership structure of your firm and whether you have subsidiaries or parent companies</v>
      </c>
      <c r="E58" s="480"/>
      <c r="F58" s="480"/>
      <c r="G58" s="480"/>
      <c r="H58" s="480"/>
      <c r="I58" s="480"/>
      <c r="J58" s="480"/>
      <c r="K58" s="480"/>
    </row>
    <row r="59" spans="3:11" ht="25.5" customHeight="1">
      <c r="C59" s="108"/>
      <c r="D59" s="538"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539"/>
      <c r="F59" s="539"/>
      <c r="G59" s="539"/>
      <c r="H59" s="539"/>
      <c r="I59" s="539"/>
      <c r="J59" s="539"/>
      <c r="K59" s="539"/>
    </row>
    <row r="60" spans="3:11" ht="38.25" customHeight="1">
      <c r="C60" s="108"/>
      <c r="D60" s="530"/>
      <c r="E60" s="531"/>
      <c r="F60" s="531"/>
      <c r="G60" s="532"/>
      <c r="H60" s="532"/>
      <c r="I60" s="532"/>
      <c r="J60" s="532"/>
      <c r="K60" s="533"/>
    </row>
    <row r="61" spans="3:11" ht="38.25" customHeight="1">
      <c r="C61" s="108"/>
      <c r="D61" s="559"/>
      <c r="E61" s="560"/>
      <c r="F61" s="560"/>
      <c r="G61" s="561"/>
      <c r="H61" s="561"/>
      <c r="I61" s="561"/>
      <c r="J61" s="561"/>
      <c r="K61" s="562"/>
    </row>
    <row r="62" spans="3:11" ht="38.25" customHeight="1">
      <c r="C62" s="108"/>
      <c r="D62" s="555"/>
      <c r="E62" s="556"/>
      <c r="F62" s="556"/>
      <c r="G62" s="557"/>
      <c r="H62" s="557"/>
      <c r="I62" s="557"/>
      <c r="J62" s="557"/>
      <c r="K62" s="558"/>
    </row>
    <row r="63" ht="4.5" customHeight="1"/>
    <row r="64" spans="4:11" ht="25.5" customHeight="1">
      <c r="D64" s="534" t="str">
        <f>Translations!$B$140</f>
        <v>Please note that your Administering Member State may ask you further details about contact addresses and company structure (see worksheet "MS specific content").</v>
      </c>
      <c r="E64" s="535"/>
      <c r="F64" s="535"/>
      <c r="G64" s="535"/>
      <c r="H64" s="535"/>
      <c r="I64" s="535"/>
      <c r="J64" s="535"/>
      <c r="K64" s="535"/>
    </row>
    <row r="66" spans="3:11" ht="12.75">
      <c r="C66" s="107" t="s">
        <v>207</v>
      </c>
      <c r="D66" s="554" t="str">
        <f>Translations!$B$141</f>
        <v>Description of the activities of the aircraft operator falling under Annex I of the EU ETS Directive</v>
      </c>
      <c r="E66" s="554"/>
      <c r="F66" s="554"/>
      <c r="G66" s="554"/>
      <c r="H66" s="554"/>
      <c r="I66" s="554"/>
      <c r="J66" s="554"/>
      <c r="K66" s="554"/>
    </row>
    <row r="67" spans="2:11" ht="25.5">
      <c r="B67" s="73" t="str">
        <f>Translations!$B$102</f>
        <v>
</v>
      </c>
      <c r="C67" s="107"/>
      <c r="D67" s="538" t="str">
        <f>Translations!$B$142</f>
        <v>Please specify whether you are a commercial or non-commercial air transport operator, whether you operate scheduled, non-scheduled flights or both and, whether the scope of your operations covers only the EEA or also non EEA countries.</v>
      </c>
      <c r="E67" s="539"/>
      <c r="F67" s="539"/>
      <c r="G67" s="539"/>
      <c r="H67" s="539"/>
      <c r="I67" s="539"/>
      <c r="J67" s="539"/>
      <c r="K67" s="539"/>
    </row>
    <row r="68" spans="3:13" ht="12.75" customHeight="1">
      <c r="C68" s="107"/>
      <c r="D68" s="120"/>
      <c r="E68" s="120"/>
      <c r="F68" s="120"/>
      <c r="G68" s="122" t="str">
        <f>Translations!$B$143</f>
        <v>Operator status</v>
      </c>
      <c r="H68" s="120"/>
      <c r="I68" s="518" t="s">
        <v>303</v>
      </c>
      <c r="J68" s="519"/>
      <c r="K68" s="520"/>
      <c r="M68" s="112">
        <f>IF(ISBLANK(I68),"",MATCH(I68,opstatus,0))</f>
        <v>1</v>
      </c>
    </row>
    <row r="69" spans="4:11" ht="12.75" customHeight="1">
      <c r="D69" s="539" t="str">
        <f>Translations!$B$144</f>
        <v>Commercial air transport operators: Please attach a copy of Annex I of your AOC to this monitoring plan as evidence.</v>
      </c>
      <c r="E69" s="539"/>
      <c r="F69" s="539"/>
      <c r="G69" s="539"/>
      <c r="H69" s="539"/>
      <c r="I69" s="539"/>
      <c r="J69" s="539"/>
      <c r="K69" s="539"/>
    </row>
    <row r="70" spans="3:11" ht="12.75" customHeight="1">
      <c r="C70" s="107"/>
      <c r="D70" s="120"/>
      <c r="E70" s="120"/>
      <c r="F70" s="120"/>
      <c r="G70" s="122" t="str">
        <f>Translations!$B$145</f>
        <v>Scheduling of flights</v>
      </c>
      <c r="H70" s="120"/>
      <c r="I70" s="518" t="s">
        <v>303</v>
      </c>
      <c r="J70" s="519"/>
      <c r="K70" s="520"/>
    </row>
    <row r="71" spans="3:11" ht="12.75" customHeight="1">
      <c r="C71" s="107"/>
      <c r="D71" s="120"/>
      <c r="E71" s="120"/>
      <c r="F71" s="120"/>
      <c r="G71" s="122" t="str">
        <f>Translations!$B$146</f>
        <v>Scope of operations</v>
      </c>
      <c r="H71" s="120"/>
      <c r="I71" s="518" t="s">
        <v>303</v>
      </c>
      <c r="J71" s="519"/>
      <c r="K71" s="520"/>
    </row>
    <row r="72" spans="3:11" ht="18.75" customHeight="1">
      <c r="C72" s="107" t="s">
        <v>141</v>
      </c>
      <c r="D72" s="553" t="str">
        <f>Translations!$B$147</f>
        <v>Please provide further description of your activities as necessary.</v>
      </c>
      <c r="E72" s="553"/>
      <c r="F72" s="553"/>
      <c r="G72" s="553"/>
      <c r="H72" s="553"/>
      <c r="I72" s="553"/>
      <c r="J72" s="553"/>
      <c r="K72" s="553"/>
    </row>
    <row r="73" spans="3:11" ht="38.25" customHeight="1">
      <c r="C73" s="108"/>
      <c r="D73" s="530"/>
      <c r="E73" s="531"/>
      <c r="F73" s="531"/>
      <c r="G73" s="532"/>
      <c r="H73" s="532"/>
      <c r="I73" s="532"/>
      <c r="J73" s="532"/>
      <c r="K73" s="533"/>
    </row>
    <row r="74" spans="3:11" ht="38.25" customHeight="1">
      <c r="C74" s="108"/>
      <c r="D74" s="559"/>
      <c r="E74" s="560"/>
      <c r="F74" s="560"/>
      <c r="G74" s="561"/>
      <c r="H74" s="561"/>
      <c r="I74" s="561"/>
      <c r="J74" s="561"/>
      <c r="K74" s="562"/>
    </row>
    <row r="75" spans="3:11" ht="38.25" customHeight="1">
      <c r="C75" s="108"/>
      <c r="D75" s="555"/>
      <c r="E75" s="556"/>
      <c r="F75" s="556"/>
      <c r="G75" s="557"/>
      <c r="H75" s="557"/>
      <c r="I75" s="557"/>
      <c r="J75" s="557"/>
      <c r="K75" s="558"/>
    </row>
    <row r="76" spans="3:10" ht="12.75">
      <c r="C76" s="124"/>
      <c r="G76" s="123"/>
      <c r="H76" s="123"/>
      <c r="J76" s="125"/>
    </row>
    <row r="77" spans="3:11" ht="15.75">
      <c r="C77" s="127">
        <v>3</v>
      </c>
      <c r="D77" s="529" t="str">
        <f>Translations!$B$148</f>
        <v> Contact details and Address for Service</v>
      </c>
      <c r="E77" s="529"/>
      <c r="F77" s="529"/>
      <c r="G77" s="529"/>
      <c r="H77" s="529"/>
      <c r="I77" s="529"/>
      <c r="J77" s="529"/>
      <c r="K77" s="529"/>
    </row>
    <row r="78" spans="3:11" ht="12.75">
      <c r="C78" s="129"/>
      <c r="D78" s="129"/>
      <c r="E78" s="129"/>
      <c r="F78" s="129"/>
      <c r="G78" s="129"/>
      <c r="H78" s="129"/>
      <c r="I78" s="129"/>
      <c r="J78" s="129"/>
      <c r="K78" s="129"/>
    </row>
    <row r="79" spans="3:11" ht="12.75">
      <c r="C79" s="107" t="s">
        <v>258</v>
      </c>
      <c r="D79" s="528" t="str">
        <f>Translations!$B$149</f>
        <v>Who can we contact about your monitoring plan?</v>
      </c>
      <c r="E79" s="528"/>
      <c r="F79" s="528"/>
      <c r="G79" s="528"/>
      <c r="H79" s="528"/>
      <c r="I79" s="528"/>
      <c r="J79" s="528"/>
      <c r="K79" s="528"/>
    </row>
    <row r="80" spans="3:11" ht="26.25" customHeight="1">
      <c r="C80" s="108"/>
      <c r="D80" s="539" t="str">
        <f>Translations!$B$150</f>
        <v>It will help us to have someone who we can contact directly with any questions about your monitoring plan. The person you name should have the authority to act on your behalf. This could be an agent acting on behalf of the aircraft operator.</v>
      </c>
      <c r="E80" s="539"/>
      <c r="F80" s="539"/>
      <c r="G80" s="539"/>
      <c r="H80" s="539"/>
      <c r="I80" s="539"/>
      <c r="J80" s="539"/>
      <c r="K80" s="539"/>
    </row>
    <row r="81" spans="3:11" ht="12.75">
      <c r="C81" s="126"/>
      <c r="D81" s="1"/>
      <c r="E81" s="1"/>
      <c r="F81" s="1"/>
      <c r="G81" s="1"/>
      <c r="H81" s="1"/>
      <c r="I81" s="1"/>
      <c r="J81" s="1"/>
      <c r="K81" s="1"/>
    </row>
    <row r="82" spans="3:11" ht="12.75">
      <c r="C82" s="108"/>
      <c r="E82" s="108"/>
      <c r="G82" s="107" t="str">
        <f>Translations!$B$151</f>
        <v>Title:</v>
      </c>
      <c r="I82" s="518" t="s">
        <v>303</v>
      </c>
      <c r="J82" s="519"/>
      <c r="K82" s="520"/>
    </row>
    <row r="83" spans="3:11" ht="12.75">
      <c r="C83" s="108"/>
      <c r="E83" s="108"/>
      <c r="G83" s="107" t="str">
        <f>Translations!$B$152</f>
        <v>First Name:</v>
      </c>
      <c r="I83" s="518"/>
      <c r="J83" s="519"/>
      <c r="K83" s="520"/>
    </row>
    <row r="84" spans="3:11" ht="12.75">
      <c r="C84" s="108"/>
      <c r="E84" s="108"/>
      <c r="G84" s="107" t="str">
        <f>Translations!$B$153</f>
        <v>Surname:</v>
      </c>
      <c r="I84" s="518"/>
      <c r="J84" s="519"/>
      <c r="K84" s="520"/>
    </row>
    <row r="85" spans="3:11" ht="12.75">
      <c r="C85" s="108"/>
      <c r="E85" s="108"/>
      <c r="F85" s="108"/>
      <c r="G85" s="106" t="str">
        <f>Translations!$B$154</f>
        <v>Job title:</v>
      </c>
      <c r="I85" s="518"/>
      <c r="J85" s="519"/>
      <c r="K85" s="520"/>
    </row>
    <row r="86" spans="3:8" ht="12.75">
      <c r="C86" s="108"/>
      <c r="E86" s="108"/>
      <c r="F86" s="108"/>
      <c r="G86" s="106" t="str">
        <f>Translations!$B$155</f>
        <v>Organisation name (if acting on behalf of the aircraft operator):</v>
      </c>
      <c r="H86" s="108"/>
    </row>
    <row r="87" spans="2:11" ht="12.75">
      <c r="B87" s="84"/>
      <c r="C87" s="130"/>
      <c r="E87" s="131"/>
      <c r="F87" s="131"/>
      <c r="G87" s="110"/>
      <c r="H87" s="84"/>
      <c r="I87" s="518"/>
      <c r="J87" s="519"/>
      <c r="K87" s="520"/>
    </row>
    <row r="88" spans="3:11" ht="12.75">
      <c r="C88" s="108"/>
      <c r="E88" s="108"/>
      <c r="F88" s="108"/>
      <c r="G88" s="106" t="str">
        <f>Translations!$B$156</f>
        <v>Telephone number:</v>
      </c>
      <c r="I88" s="518"/>
      <c r="J88" s="519"/>
      <c r="K88" s="520"/>
    </row>
    <row r="89" spans="3:11" ht="12.75">
      <c r="C89" s="129"/>
      <c r="E89" s="108"/>
      <c r="F89" s="108"/>
      <c r="G89" s="106" t="str">
        <f>Translations!$B$157</f>
        <v>Email address:</v>
      </c>
      <c r="I89" s="518"/>
      <c r="J89" s="519"/>
      <c r="K89" s="520"/>
    </row>
    <row r="90" spans="2:11" ht="3.75" customHeight="1">
      <c r="B90" s="84"/>
      <c r="C90" s="130"/>
      <c r="D90" s="110"/>
      <c r="E90" s="131"/>
      <c r="F90" s="131"/>
      <c r="G90" s="84"/>
      <c r="H90" s="84"/>
      <c r="I90" s="132"/>
      <c r="J90" s="132"/>
      <c r="K90" s="132"/>
    </row>
    <row r="91" spans="4:11" ht="18.75" customHeight="1">
      <c r="D91" s="550" t="str">
        <f>Translations!$B$158</f>
        <v>&lt;&lt;&lt; If you have selected the t-km monitoring plan under 2(c), click here to proceed to section 4 &gt;&gt;&gt;</v>
      </c>
      <c r="E91" s="550"/>
      <c r="F91" s="550"/>
      <c r="G91" s="550"/>
      <c r="H91" s="551"/>
      <c r="I91" s="551"/>
      <c r="J91" s="551"/>
      <c r="K91" s="551"/>
    </row>
    <row r="92" spans="2:11" ht="3.75" customHeight="1">
      <c r="B92" s="84"/>
      <c r="C92" s="130"/>
      <c r="D92" s="110"/>
      <c r="E92" s="131"/>
      <c r="F92" s="131"/>
      <c r="G92" s="84"/>
      <c r="H92" s="84"/>
      <c r="I92" s="132"/>
      <c r="J92" s="132"/>
      <c r="K92" s="132"/>
    </row>
    <row r="93" spans="2:4" ht="12.75">
      <c r="B93" s="84"/>
      <c r="C93" s="106" t="s">
        <v>261</v>
      </c>
      <c r="D93" s="106" t="str">
        <f>Translations!$B$159</f>
        <v>Please provide an address for receipt of correspondence</v>
      </c>
    </row>
    <row r="94" spans="2:11" ht="27" customHeight="1">
      <c r="B94" s="133" t="str">
        <f>Translations!$B$160</f>
        <v>
</v>
      </c>
      <c r="C94" s="134"/>
      <c r="D94" s="549"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549"/>
      <c r="F94" s="549"/>
      <c r="G94" s="549"/>
      <c r="H94" s="549"/>
      <c r="I94" s="549"/>
      <c r="J94" s="549"/>
      <c r="K94" s="549"/>
    </row>
    <row r="95" spans="2:11" ht="12.75">
      <c r="B95" s="84"/>
      <c r="C95" s="135"/>
      <c r="G95" s="106" t="str">
        <f>Translations!$B$151</f>
        <v>Title:</v>
      </c>
      <c r="H95" s="136"/>
      <c r="I95" s="518" t="s">
        <v>303</v>
      </c>
      <c r="J95" s="519"/>
      <c r="K95" s="520"/>
    </row>
    <row r="96" spans="2:11" ht="12.75">
      <c r="B96" s="84"/>
      <c r="C96" s="135"/>
      <c r="D96" s="106"/>
      <c r="E96" s="108"/>
      <c r="G96" s="106" t="str">
        <f>Translations!$B$152</f>
        <v>First Name:</v>
      </c>
      <c r="H96" s="136"/>
      <c r="I96" s="518"/>
      <c r="J96" s="519"/>
      <c r="K96" s="520"/>
    </row>
    <row r="97" spans="2:11" ht="12.75">
      <c r="B97" s="84"/>
      <c r="C97" s="135"/>
      <c r="D97" s="106"/>
      <c r="E97" s="108"/>
      <c r="G97" s="106" t="str">
        <f>Translations!$B$153</f>
        <v>Surname:</v>
      </c>
      <c r="H97" s="136"/>
      <c r="I97" s="518"/>
      <c r="J97" s="519"/>
      <c r="K97" s="520"/>
    </row>
    <row r="98" spans="2:11" ht="12.75">
      <c r="B98" s="84"/>
      <c r="C98" s="137"/>
      <c r="E98" s="108"/>
      <c r="G98" s="106" t="str">
        <f>Translations!$B$157</f>
        <v>Email address:</v>
      </c>
      <c r="H98" s="136"/>
      <c r="I98" s="518"/>
      <c r="J98" s="519"/>
      <c r="K98" s="520"/>
    </row>
    <row r="99" spans="3:11" ht="12.75">
      <c r="C99" s="108"/>
      <c r="E99" s="108"/>
      <c r="F99" s="108"/>
      <c r="G99" s="106" t="str">
        <f>Translations!$B$156</f>
        <v>Telephone number:</v>
      </c>
      <c r="I99" s="518"/>
      <c r="J99" s="519"/>
      <c r="K99" s="520"/>
    </row>
    <row r="100" spans="2:11" ht="12.75">
      <c r="B100" s="84"/>
      <c r="C100" s="135"/>
      <c r="G100" s="138" t="str">
        <f>Translations!$B$162</f>
        <v>Address Line 1:</v>
      </c>
      <c r="H100" s="138"/>
      <c r="I100" s="518"/>
      <c r="J100" s="519"/>
      <c r="K100" s="520"/>
    </row>
    <row r="101" spans="2:11" ht="12.75">
      <c r="B101" s="84"/>
      <c r="C101" s="139"/>
      <c r="G101" s="138" t="str">
        <f>Translations!$B$163</f>
        <v>Address Line 2:</v>
      </c>
      <c r="H101" s="138"/>
      <c r="I101" s="518"/>
      <c r="J101" s="519"/>
      <c r="K101" s="520"/>
    </row>
    <row r="102" spans="2:11" ht="12.75">
      <c r="B102" s="84"/>
      <c r="C102" s="139"/>
      <c r="G102" s="138" t="str">
        <f>Translations!$B$164</f>
        <v>City:</v>
      </c>
      <c r="H102" s="138"/>
      <c r="I102" s="518"/>
      <c r="J102" s="519"/>
      <c r="K102" s="520"/>
    </row>
    <row r="103" spans="2:11" ht="12.75">
      <c r="B103" s="84"/>
      <c r="C103" s="139"/>
      <c r="G103" s="138" t="str">
        <f>Translations!$B$165</f>
        <v>State/Province/Region:</v>
      </c>
      <c r="H103" s="138"/>
      <c r="I103" s="518"/>
      <c r="J103" s="519"/>
      <c r="K103" s="520"/>
    </row>
    <row r="104" spans="2:11" ht="12.75">
      <c r="B104" s="84"/>
      <c r="C104" s="139"/>
      <c r="G104" s="138" t="str">
        <f>Translations!$B$166</f>
        <v>Postcode/ZIP:</v>
      </c>
      <c r="H104" s="138"/>
      <c r="I104" s="518"/>
      <c r="J104" s="519"/>
      <c r="K104" s="520"/>
    </row>
    <row r="105" spans="2:11" ht="12.75">
      <c r="B105" s="84"/>
      <c r="C105" s="139"/>
      <c r="G105" s="138" t="str">
        <f>Translations!$B$167</f>
        <v>Country:</v>
      </c>
      <c r="H105" s="138"/>
      <c r="I105" s="518" t="s">
        <v>303</v>
      </c>
      <c r="J105" s="519"/>
      <c r="K105" s="520"/>
    </row>
    <row r="106" spans="2:11" ht="12.75">
      <c r="B106" s="84"/>
      <c r="C106" s="139"/>
      <c r="D106" s="106"/>
      <c r="E106" s="108"/>
      <c r="F106" s="108"/>
      <c r="G106" s="140"/>
      <c r="H106" s="140"/>
      <c r="I106" s="132"/>
      <c r="J106" s="132"/>
      <c r="K106" s="132"/>
    </row>
    <row r="107" spans="4:8" ht="12.75">
      <c r="D107" s="552" t="str">
        <f>Translations!$B$168</f>
        <v>&lt;&lt;&lt; Click here to proceed to next section &gt;&gt;&gt;</v>
      </c>
      <c r="E107" s="552"/>
      <c r="F107" s="552"/>
      <c r="G107" s="552"/>
      <c r="H107" s="552"/>
    </row>
    <row r="115" ht="15.75">
      <c r="B115" s="141"/>
    </row>
  </sheetData>
  <sheetProtection sheet="1" objects="1" scenarios="1" formatCells="0" formatColumns="0" formatRows="0"/>
  <mergeCells count="91">
    <mergeCell ref="I52:K52"/>
    <mergeCell ref="I53:K53"/>
    <mergeCell ref="I71:K71"/>
    <mergeCell ref="D29:K29"/>
    <mergeCell ref="D27:H27"/>
    <mergeCell ref="D26:K26"/>
    <mergeCell ref="I54:K54"/>
    <mergeCell ref="I55:K55"/>
    <mergeCell ref="D30:H30"/>
    <mergeCell ref="I43:K43"/>
    <mergeCell ref="I47:K47"/>
    <mergeCell ref="I37:K37"/>
    <mergeCell ref="I50:K50"/>
    <mergeCell ref="I41:K41"/>
    <mergeCell ref="I35:K35"/>
    <mergeCell ref="I38:K38"/>
    <mergeCell ref="I44:K44"/>
    <mergeCell ref="I85:K85"/>
    <mergeCell ref="D75:K75"/>
    <mergeCell ref="D61:K61"/>
    <mergeCell ref="D62:K62"/>
    <mergeCell ref="D73:K73"/>
    <mergeCell ref="D74:K74"/>
    <mergeCell ref="I68:K68"/>
    <mergeCell ref="D58:K58"/>
    <mergeCell ref="D49:K49"/>
    <mergeCell ref="I56:K56"/>
    <mergeCell ref="I45:K45"/>
    <mergeCell ref="I46:K46"/>
    <mergeCell ref="I104:K104"/>
    <mergeCell ref="I70:K70"/>
    <mergeCell ref="D72:K72"/>
    <mergeCell ref="D67:K67"/>
    <mergeCell ref="D66:K66"/>
    <mergeCell ref="D107:H107"/>
    <mergeCell ref="I95:K95"/>
    <mergeCell ref="I96:K96"/>
    <mergeCell ref="I83:K83"/>
    <mergeCell ref="I84:K84"/>
    <mergeCell ref="D69:K69"/>
    <mergeCell ref="I97:K97"/>
    <mergeCell ref="I105:K105"/>
    <mergeCell ref="I98:K98"/>
    <mergeCell ref="I102:K102"/>
    <mergeCell ref="I103:K103"/>
    <mergeCell ref="I99:K99"/>
    <mergeCell ref="D94:K94"/>
    <mergeCell ref="D80:K80"/>
    <mergeCell ref="I101:K101"/>
    <mergeCell ref="I82:K82"/>
    <mergeCell ref="I100:K100"/>
    <mergeCell ref="I87:K87"/>
    <mergeCell ref="D91:K91"/>
    <mergeCell ref="I88:K88"/>
    <mergeCell ref="C3:K3"/>
    <mergeCell ref="I21:K21"/>
    <mergeCell ref="I7:K7"/>
    <mergeCell ref="D10:K10"/>
    <mergeCell ref="D7:G7"/>
    <mergeCell ref="I11:K11"/>
    <mergeCell ref="D8:K8"/>
    <mergeCell ref="I17:K17"/>
    <mergeCell ref="I15:K15"/>
    <mergeCell ref="D11:H11"/>
    <mergeCell ref="I89:K89"/>
    <mergeCell ref="D79:K79"/>
    <mergeCell ref="D77:K77"/>
    <mergeCell ref="D60:K60"/>
    <mergeCell ref="D64:K64"/>
    <mergeCell ref="D14:K14"/>
    <mergeCell ref="D16:K16"/>
    <mergeCell ref="I51:K51"/>
    <mergeCell ref="I42:K42"/>
    <mergeCell ref="D59:K59"/>
    <mergeCell ref="D34:K34"/>
    <mergeCell ref="I27:K27"/>
    <mergeCell ref="D24:H25"/>
    <mergeCell ref="D40:K40"/>
    <mergeCell ref="D33:K33"/>
    <mergeCell ref="I36:K36"/>
    <mergeCell ref="I32:K32"/>
    <mergeCell ref="D32:H32"/>
    <mergeCell ref="I30:K30"/>
    <mergeCell ref="I13:K13"/>
    <mergeCell ref="D13:H13"/>
    <mergeCell ref="I24:K24"/>
    <mergeCell ref="D15:H15"/>
    <mergeCell ref="D19:K19"/>
    <mergeCell ref="D20:K20"/>
    <mergeCell ref="D23:K23"/>
    <mergeCell ref="D21:H21"/>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80">
      <selection activeCell="B2" sqref="B2"/>
    </sheetView>
  </sheetViews>
  <sheetFormatPr defaultColWidth="10.7109375" defaultRowHeight="12.75"/>
  <cols>
    <col min="1" max="1" width="3.28125" style="114" hidden="1" customWidth="1"/>
    <col min="2" max="2" width="3.28125" style="113" customWidth="1"/>
    <col min="3" max="3" width="4.140625" style="113" customWidth="1"/>
    <col min="4" max="9" width="10.7109375" style="113" customWidth="1"/>
    <col min="10" max="14" width="6.7109375" style="113" customWidth="1"/>
    <col min="15" max="15" width="4.7109375" style="90" customWidth="1"/>
    <col min="16" max="16" width="10.7109375" style="114" hidden="1" customWidth="1"/>
    <col min="17" max="16384" width="10.7109375" style="113" customWidth="1"/>
  </cols>
  <sheetData>
    <row r="1" spans="1:16" s="114" customFormat="1" ht="12.75" hidden="1">
      <c r="A1" s="426" t="s">
        <v>1024</v>
      </c>
      <c r="P1" s="114" t="s">
        <v>1024</v>
      </c>
    </row>
    <row r="3" spans="3:16" ht="18" customHeight="1">
      <c r="C3" s="564" t="str">
        <f>Translations!$B$169</f>
        <v>EMISSION SOURCES and FLEET CHARACTERISTICS</v>
      </c>
      <c r="D3" s="564"/>
      <c r="E3" s="564"/>
      <c r="F3" s="564"/>
      <c r="G3" s="434"/>
      <c r="H3" s="434"/>
      <c r="I3" s="434"/>
      <c r="J3" s="5"/>
      <c r="K3" s="5"/>
      <c r="L3" s="5"/>
      <c r="M3" s="5"/>
      <c r="N3" s="5"/>
      <c r="P3" s="143" t="s">
        <v>210</v>
      </c>
    </row>
    <row r="4" spans="3:14" ht="18" customHeight="1">
      <c r="C4" s="3"/>
      <c r="D4" s="3"/>
      <c r="E4" s="3"/>
      <c r="F4" s="3"/>
      <c r="G4" s="3"/>
      <c r="H4" s="3"/>
      <c r="I4" s="3"/>
      <c r="J4" s="3"/>
      <c r="K4" s="3"/>
      <c r="L4" s="3"/>
      <c r="M4" s="3"/>
      <c r="N4" s="3"/>
    </row>
    <row r="5" spans="3:15" ht="15.75">
      <c r="C5" s="128">
        <v>4</v>
      </c>
      <c r="D5" s="128" t="str">
        <f>Translations!$B$170</f>
        <v>About your operations</v>
      </c>
      <c r="E5" s="128"/>
      <c r="F5" s="128"/>
      <c r="G5" s="128"/>
      <c r="H5" s="128"/>
      <c r="I5" s="128"/>
      <c r="J5" s="128"/>
      <c r="K5" s="128"/>
      <c r="L5" s="128"/>
      <c r="M5" s="128"/>
      <c r="N5" s="128"/>
      <c r="O5" s="144"/>
    </row>
    <row r="6" spans="1:16" s="146" customFormat="1" ht="15.75">
      <c r="A6" s="424"/>
      <c r="B6" s="131"/>
      <c r="C6" s="145"/>
      <c r="D6" s="145"/>
      <c r="E6" s="145"/>
      <c r="F6" s="145"/>
      <c r="G6" s="145"/>
      <c r="H6" s="145"/>
      <c r="N6" s="145"/>
      <c r="O6" s="145"/>
      <c r="P6" s="114"/>
    </row>
    <row r="7" spans="1:16" s="146" customFormat="1" ht="15.75">
      <c r="A7" s="424"/>
      <c r="C7" s="145"/>
      <c r="D7" s="145" t="str">
        <f>Translations!$B$171</f>
        <v>Under 2(c) you have chosen:</v>
      </c>
      <c r="E7" s="145"/>
      <c r="H7" s="586" t="str">
        <f>IF(ISBLANK('Identification and description'!$I$13),"---",'Identification and description'!$I$13)</f>
        <v>---</v>
      </c>
      <c r="I7" s="587"/>
      <c r="J7" s="588"/>
      <c r="K7" s="588"/>
      <c r="L7" s="588"/>
      <c r="M7" s="589"/>
      <c r="N7" s="590"/>
      <c r="O7" s="145"/>
      <c r="P7" s="147"/>
    </row>
    <row r="8" spans="1:16" s="146" customFormat="1" ht="15.75">
      <c r="A8" s="424"/>
      <c r="C8" s="145"/>
      <c r="D8" s="148"/>
      <c r="E8" s="148"/>
      <c r="F8" s="148"/>
      <c r="G8" s="148"/>
      <c r="H8" s="148"/>
      <c r="I8" s="148"/>
      <c r="J8" s="148"/>
      <c r="K8" s="148"/>
      <c r="L8" s="148"/>
      <c r="M8" s="148"/>
      <c r="N8" s="148"/>
      <c r="O8" s="145"/>
      <c r="P8" s="149"/>
    </row>
    <row r="9" spans="1:16" s="90" customFormat="1" ht="15.75" customHeight="1">
      <c r="A9" s="114"/>
      <c r="B9" s="26"/>
      <c r="C9" s="107" t="s">
        <v>258</v>
      </c>
      <c r="D9" s="554" t="str">
        <f>Translations!$B$172</f>
        <v>Please provide a list of the aircraft types operated at the time of submission of this monitoring plan.</v>
      </c>
      <c r="E9" s="554"/>
      <c r="F9" s="554"/>
      <c r="G9" s="554"/>
      <c r="H9" s="554"/>
      <c r="I9" s="554"/>
      <c r="J9" s="536"/>
      <c r="K9" s="536"/>
      <c r="L9" s="536"/>
      <c r="M9" s="536"/>
      <c r="N9" s="536"/>
      <c r="O9" s="144"/>
      <c r="P9" s="147"/>
    </row>
    <row r="10" spans="1:16" s="90" customFormat="1" ht="37.5" customHeight="1">
      <c r="A10" s="114"/>
      <c r="B10" s="73" t="str">
        <f>Translations!$B$102</f>
        <v>
</v>
      </c>
      <c r="C10" s="107"/>
      <c r="D10" s="575"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575"/>
      <c r="F10" s="575"/>
      <c r="G10" s="575"/>
      <c r="H10" s="575"/>
      <c r="I10" s="575"/>
      <c r="J10" s="536"/>
      <c r="K10" s="536"/>
      <c r="L10" s="536"/>
      <c r="M10" s="536"/>
      <c r="N10" s="536"/>
      <c r="O10" s="144"/>
      <c r="P10" s="147"/>
    </row>
    <row r="11" spans="1:16" s="90" customFormat="1" ht="25.5">
      <c r="A11" s="114"/>
      <c r="B11" s="73" t="str">
        <f>Translations!$B$102</f>
        <v>
</v>
      </c>
      <c r="C11" s="107"/>
      <c r="D11" s="575"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575"/>
      <c r="F11" s="575"/>
      <c r="G11" s="575"/>
      <c r="H11" s="575"/>
      <c r="I11" s="575"/>
      <c r="J11" s="536"/>
      <c r="K11" s="536"/>
      <c r="L11" s="536"/>
      <c r="M11" s="536"/>
      <c r="N11" s="536"/>
      <c r="O11" s="144"/>
      <c r="P11" s="147"/>
    </row>
    <row r="12" spans="1:16" s="90" customFormat="1" ht="25.5">
      <c r="A12" s="114"/>
      <c r="B12" s="73" t="str">
        <f>Translations!$B$102</f>
        <v>
</v>
      </c>
      <c r="C12" s="107"/>
      <c r="D12" s="575"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575"/>
      <c r="F12" s="575"/>
      <c r="G12" s="575"/>
      <c r="H12" s="575"/>
      <c r="I12" s="575"/>
      <c r="J12" s="536"/>
      <c r="K12" s="536"/>
      <c r="L12" s="536"/>
      <c r="M12" s="536"/>
      <c r="N12" s="536"/>
      <c r="O12" s="144"/>
      <c r="P12" s="147"/>
    </row>
    <row r="13" spans="1:16" s="90" customFormat="1" ht="42" customHeight="1">
      <c r="A13" s="114"/>
      <c r="B13" s="73" t="str">
        <f>Translations!$B$102</f>
        <v>
</v>
      </c>
      <c r="C13" s="107"/>
      <c r="D13" s="57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575"/>
      <c r="F13" s="575"/>
      <c r="G13" s="575"/>
      <c r="H13" s="575"/>
      <c r="I13" s="575"/>
      <c r="J13" s="536"/>
      <c r="K13" s="536"/>
      <c r="L13" s="536"/>
      <c r="M13" s="536"/>
      <c r="N13" s="536"/>
      <c r="O13" s="144"/>
      <c r="P13" s="147"/>
    </row>
    <row r="14" spans="1:16" s="26" customFormat="1" ht="3.75" customHeight="1">
      <c r="A14" s="102"/>
      <c r="C14" s="107"/>
      <c r="D14" s="106"/>
      <c r="G14" s="123"/>
      <c r="H14" s="123"/>
      <c r="O14" s="150"/>
      <c r="P14" s="102"/>
    </row>
    <row r="15" spans="1:16" s="26" customFormat="1" ht="12.75">
      <c r="A15" s="102"/>
      <c r="C15" s="107"/>
      <c r="D15" s="106" t="str">
        <f>Translations!$B$177</f>
        <v>Date of submission of monitoring plan:</v>
      </c>
      <c r="H15" s="576"/>
      <c r="I15" s="577"/>
      <c r="O15" s="150"/>
      <c r="P15" s="102"/>
    </row>
    <row r="16" spans="1:16" s="26" customFormat="1" ht="3.75" customHeight="1">
      <c r="A16" s="102"/>
      <c r="C16" s="107"/>
      <c r="D16" s="106"/>
      <c r="G16" s="123"/>
      <c r="H16" s="123"/>
      <c r="O16" s="150"/>
      <c r="P16" s="102"/>
    </row>
    <row r="17" spans="1:16" s="90" customFormat="1" ht="70.5" customHeight="1">
      <c r="A17" s="114"/>
      <c r="B17" s="73" t="str">
        <f>Translations!$B$102</f>
        <v>
</v>
      </c>
      <c r="C17" s="107"/>
      <c r="D17" s="578" t="str">
        <f>Translations!$B$178</f>
        <v>
Generic aircraft type 
(ICAO aircraft type designator)</v>
      </c>
      <c r="E17" s="579"/>
      <c r="F17" s="578" t="str">
        <f>Translations!$B$179</f>
        <v>
Sub-type (optional input)</v>
      </c>
      <c r="G17" s="579"/>
      <c r="H17" s="570" t="str">
        <f>Translations!$B$180</f>
        <v>
Number of aircraft operated at time of submission</v>
      </c>
      <c r="I17" s="570"/>
      <c r="J17" s="152" t="str">
        <f>Translations!$B$181</f>
        <v>jet kerosene
(Jet A1 or Jet A)</v>
      </c>
      <c r="K17" s="152" t="str">
        <f>Translations!$B$182</f>
        <v>jet gasoline 
(Jet B)</v>
      </c>
      <c r="L17" s="152" t="str">
        <f>Translations!$B$183</f>
        <v>aviation gasoline (AvGas)</v>
      </c>
      <c r="M17" s="152" t="str">
        <f>Translations!$B$184</f>
        <v>Biofuel</v>
      </c>
      <c r="N17" s="152" t="str">
        <f>Translations!$B$185</f>
        <v>other alternative fuel</v>
      </c>
      <c r="O17" s="144"/>
      <c r="P17" s="114"/>
    </row>
    <row r="18" spans="1:16" s="90" customFormat="1" ht="15.75">
      <c r="A18" s="114"/>
      <c r="B18" s="26"/>
      <c r="C18" s="107"/>
      <c r="D18" s="569"/>
      <c r="E18" s="569"/>
      <c r="F18" s="569"/>
      <c r="G18" s="569"/>
      <c r="H18" s="573"/>
      <c r="I18" s="573"/>
      <c r="J18" s="15"/>
      <c r="K18" s="15"/>
      <c r="L18" s="15"/>
      <c r="M18" s="15"/>
      <c r="N18" s="15"/>
      <c r="O18" s="144"/>
      <c r="P18" s="114"/>
    </row>
    <row r="19" spans="1:16" s="90" customFormat="1" ht="15.75">
      <c r="A19" s="114"/>
      <c r="B19" s="26"/>
      <c r="C19" s="107"/>
      <c r="D19" s="569"/>
      <c r="E19" s="569"/>
      <c r="F19" s="569"/>
      <c r="G19" s="569"/>
      <c r="H19" s="573"/>
      <c r="I19" s="573"/>
      <c r="J19" s="15"/>
      <c r="K19" s="15"/>
      <c r="L19" s="15"/>
      <c r="M19" s="15"/>
      <c r="N19" s="15"/>
      <c r="O19" s="144"/>
      <c r="P19" s="114"/>
    </row>
    <row r="20" spans="1:16" s="90" customFormat="1" ht="15.75">
      <c r="A20" s="114"/>
      <c r="B20" s="26"/>
      <c r="C20" s="107"/>
      <c r="D20" s="571"/>
      <c r="E20" s="572"/>
      <c r="F20" s="569"/>
      <c r="G20" s="569"/>
      <c r="H20" s="573"/>
      <c r="I20" s="573"/>
      <c r="J20" s="15"/>
      <c r="K20" s="15"/>
      <c r="L20" s="15"/>
      <c r="M20" s="15"/>
      <c r="N20" s="15"/>
      <c r="O20" s="144"/>
      <c r="P20" s="114"/>
    </row>
    <row r="21" spans="1:16" s="90" customFormat="1" ht="15.75">
      <c r="A21" s="114"/>
      <c r="B21" s="26"/>
      <c r="C21" s="107"/>
      <c r="D21" s="571"/>
      <c r="E21" s="572"/>
      <c r="F21" s="569"/>
      <c r="G21" s="569"/>
      <c r="H21" s="573"/>
      <c r="I21" s="573"/>
      <c r="J21" s="15"/>
      <c r="K21" s="15"/>
      <c r="L21" s="15"/>
      <c r="M21" s="15"/>
      <c r="N21" s="15"/>
      <c r="O21" s="144"/>
      <c r="P21" s="114"/>
    </row>
    <row r="22" spans="1:16" s="90" customFormat="1" ht="15.75">
      <c r="A22" s="114"/>
      <c r="B22" s="26"/>
      <c r="C22" s="107"/>
      <c r="D22" s="571"/>
      <c r="E22" s="572"/>
      <c r="F22" s="569"/>
      <c r="G22" s="569"/>
      <c r="H22" s="573"/>
      <c r="I22" s="573"/>
      <c r="J22" s="15"/>
      <c r="K22" s="15"/>
      <c r="L22" s="15"/>
      <c r="M22" s="15"/>
      <c r="N22" s="15"/>
      <c r="O22" s="144"/>
      <c r="P22" s="114"/>
    </row>
    <row r="23" spans="1:16" s="90" customFormat="1" ht="15.75">
      <c r="A23" s="114"/>
      <c r="B23" s="26"/>
      <c r="C23" s="107"/>
      <c r="D23" s="571"/>
      <c r="E23" s="572"/>
      <c r="F23" s="569"/>
      <c r="G23" s="569"/>
      <c r="H23" s="573"/>
      <c r="I23" s="573"/>
      <c r="J23" s="15"/>
      <c r="K23" s="15"/>
      <c r="L23" s="15"/>
      <c r="M23" s="15"/>
      <c r="N23" s="15"/>
      <c r="O23" s="144"/>
      <c r="P23" s="114"/>
    </row>
    <row r="24" spans="1:16" s="90" customFormat="1" ht="15.75">
      <c r="A24" s="114"/>
      <c r="B24" s="26"/>
      <c r="C24" s="107"/>
      <c r="D24" s="571"/>
      <c r="E24" s="572"/>
      <c r="F24" s="569"/>
      <c r="G24" s="569"/>
      <c r="H24" s="573"/>
      <c r="I24" s="573"/>
      <c r="J24" s="15"/>
      <c r="K24" s="15"/>
      <c r="L24" s="15"/>
      <c r="M24" s="15"/>
      <c r="N24" s="15"/>
      <c r="O24" s="144"/>
      <c r="P24" s="114"/>
    </row>
    <row r="25" spans="1:16" s="90" customFormat="1" ht="15.75">
      <c r="A25" s="114"/>
      <c r="B25" s="26"/>
      <c r="C25" s="107"/>
      <c r="D25" s="571"/>
      <c r="E25" s="572"/>
      <c r="F25" s="569"/>
      <c r="G25" s="569"/>
      <c r="H25" s="573"/>
      <c r="I25" s="573"/>
      <c r="J25" s="15"/>
      <c r="K25" s="15"/>
      <c r="L25" s="15"/>
      <c r="M25" s="15"/>
      <c r="N25" s="15"/>
      <c r="O25" s="144"/>
      <c r="P25" s="114"/>
    </row>
    <row r="26" spans="1:16" s="90" customFormat="1" ht="15.75">
      <c r="A26" s="114"/>
      <c r="B26" s="26"/>
      <c r="C26" s="107"/>
      <c r="D26" s="571"/>
      <c r="E26" s="572"/>
      <c r="F26" s="569"/>
      <c r="G26" s="569"/>
      <c r="H26" s="573"/>
      <c r="I26" s="573"/>
      <c r="J26" s="15"/>
      <c r="K26" s="15"/>
      <c r="L26" s="15"/>
      <c r="M26" s="15"/>
      <c r="N26" s="15"/>
      <c r="O26" s="144"/>
      <c r="P26" s="114"/>
    </row>
    <row r="27" spans="1:16" s="90" customFormat="1" ht="15.75">
      <c r="A27" s="114"/>
      <c r="B27" s="26"/>
      <c r="C27" s="107"/>
      <c r="D27" s="571"/>
      <c r="E27" s="572"/>
      <c r="F27" s="569"/>
      <c r="G27" s="569"/>
      <c r="H27" s="573"/>
      <c r="I27" s="573"/>
      <c r="J27" s="15"/>
      <c r="K27" s="15"/>
      <c r="L27" s="15"/>
      <c r="M27" s="15"/>
      <c r="N27" s="15"/>
      <c r="O27" s="144"/>
      <c r="P27" s="114"/>
    </row>
    <row r="28" spans="1:16" s="26" customFormat="1" ht="38.25" customHeight="1">
      <c r="A28" s="102"/>
      <c r="C28" s="107"/>
      <c r="D28"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582"/>
      <c r="F28" s="582"/>
      <c r="G28" s="582"/>
      <c r="H28" s="582"/>
      <c r="I28" s="582"/>
      <c r="J28" s="583"/>
      <c r="K28" s="583"/>
      <c r="L28" s="583"/>
      <c r="M28" s="583"/>
      <c r="N28" s="583"/>
      <c r="O28" s="153"/>
      <c r="P28" s="102"/>
    </row>
    <row r="29" spans="1:16" s="26" customFormat="1" ht="12.75">
      <c r="A29" s="102"/>
      <c r="C29" s="107"/>
      <c r="D29" s="584" t="str">
        <f>Translations!$B$187</f>
        <v>Only in case of very large fleets you should provide the list as a separate sheet in this file.</v>
      </c>
      <c r="E29" s="584"/>
      <c r="F29" s="584"/>
      <c r="G29" s="584"/>
      <c r="H29" s="584"/>
      <c r="I29" s="584"/>
      <c r="J29" s="585"/>
      <c r="K29" s="585"/>
      <c r="L29" s="585"/>
      <c r="M29" s="585"/>
      <c r="N29" s="585"/>
      <c r="O29" s="153"/>
      <c r="P29" s="102"/>
    </row>
    <row r="30" spans="1:16" s="90" customFormat="1" ht="15.75">
      <c r="A30" s="114"/>
      <c r="B30" s="26"/>
      <c r="C30" s="107"/>
      <c r="D30" s="154"/>
      <c r="E30" s="154"/>
      <c r="F30" s="154"/>
      <c r="G30" s="154"/>
      <c r="H30" s="154"/>
      <c r="I30" s="154"/>
      <c r="J30" s="154"/>
      <c r="K30" s="154"/>
      <c r="L30" s="154"/>
      <c r="M30" s="154"/>
      <c r="N30" s="154"/>
      <c r="O30" s="144"/>
      <c r="P30" s="147"/>
    </row>
    <row r="31" spans="1:16" s="90" customFormat="1" ht="15.75" customHeight="1">
      <c r="A31" s="114"/>
      <c r="B31" s="26"/>
      <c r="C31" s="107" t="s">
        <v>261</v>
      </c>
      <c r="D31" s="554" t="str">
        <f>Translations!$B$188</f>
        <v>Please provide an indicative list of additional aircraft types expected to be used.</v>
      </c>
      <c r="E31" s="554"/>
      <c r="F31" s="554"/>
      <c r="G31" s="554"/>
      <c r="H31" s="554"/>
      <c r="I31" s="554"/>
      <c r="J31" s="536"/>
      <c r="K31" s="536"/>
      <c r="L31" s="536"/>
      <c r="M31" s="536"/>
      <c r="N31" s="536"/>
      <c r="O31" s="144"/>
      <c r="P31" s="147"/>
    </row>
    <row r="32" spans="1:16" s="90" customFormat="1" ht="26.25" customHeight="1">
      <c r="A32" s="114"/>
      <c r="B32" s="73" t="str">
        <f>Translations!$B$102</f>
        <v>
</v>
      </c>
      <c r="C32" s="107"/>
      <c r="D32" s="592" t="str">
        <f>Translations!$B$189</f>
        <v>Please note that this list should not include any of the aircraft listed in table 4(a) above.  Where available, please also provide an estimated number of aircraft per type, either as a number or an indicative range. </v>
      </c>
      <c r="E32" s="592"/>
      <c r="F32" s="592"/>
      <c r="G32" s="592"/>
      <c r="H32" s="592"/>
      <c r="I32" s="592"/>
      <c r="J32" s="593"/>
      <c r="K32" s="593"/>
      <c r="L32" s="593"/>
      <c r="M32" s="593"/>
      <c r="N32" s="593"/>
      <c r="O32" s="144"/>
      <c r="P32" s="147"/>
    </row>
    <row r="33" spans="1:16" s="90" customFormat="1" ht="75">
      <c r="A33" s="114"/>
      <c r="B33" s="73" t="str">
        <f>Translations!$B$102</f>
        <v>
</v>
      </c>
      <c r="C33" s="107"/>
      <c r="D33" s="578" t="str">
        <f>Translations!$B$178</f>
        <v>
Generic aircraft type 
(ICAO aircraft type designator)</v>
      </c>
      <c r="E33" s="579"/>
      <c r="F33" s="578" t="str">
        <f>Translations!$B$179</f>
        <v>
Sub-type (optional input)</v>
      </c>
      <c r="G33" s="579"/>
      <c r="H33" s="570" t="str">
        <f>Translations!$B$190</f>
        <v>
Estimated number of aircraft to be operated</v>
      </c>
      <c r="I33" s="570"/>
      <c r="J33" s="152" t="str">
        <f>Translations!$B$181</f>
        <v>jet kerosene
(Jet A1 or Jet A)</v>
      </c>
      <c r="K33" s="152" t="str">
        <f>Translations!$B$182</f>
        <v>jet gasoline 
(Jet B)</v>
      </c>
      <c r="L33" s="152" t="str">
        <f>Translations!$B$183</f>
        <v>aviation gasoline (AvGas)</v>
      </c>
      <c r="M33" s="152" t="str">
        <f>Translations!$B$184</f>
        <v>Biofuel</v>
      </c>
      <c r="N33" s="152" t="str">
        <f>Translations!$B$185</f>
        <v>other alternative fuel</v>
      </c>
      <c r="O33" s="144"/>
      <c r="P33" s="102"/>
    </row>
    <row r="34" spans="1:16" s="90" customFormat="1" ht="15.75">
      <c r="A34" s="114"/>
      <c r="B34" s="26"/>
      <c r="C34" s="107"/>
      <c r="D34" s="569"/>
      <c r="E34" s="569"/>
      <c r="F34" s="569"/>
      <c r="G34" s="569"/>
      <c r="H34" s="569"/>
      <c r="I34" s="569"/>
      <c r="J34" s="15"/>
      <c r="K34" s="15"/>
      <c r="L34" s="15"/>
      <c r="M34" s="15"/>
      <c r="N34" s="15"/>
      <c r="O34" s="144"/>
      <c r="P34" s="102"/>
    </row>
    <row r="35" spans="1:16" s="90" customFormat="1" ht="15.75">
      <c r="A35" s="114"/>
      <c r="B35" s="26"/>
      <c r="C35" s="107"/>
      <c r="D35" s="569"/>
      <c r="E35" s="569"/>
      <c r="F35" s="569"/>
      <c r="G35" s="569"/>
      <c r="H35" s="569"/>
      <c r="I35" s="569"/>
      <c r="J35" s="15"/>
      <c r="K35" s="15"/>
      <c r="L35" s="15"/>
      <c r="M35" s="15"/>
      <c r="N35" s="15"/>
      <c r="O35" s="144"/>
      <c r="P35" s="102"/>
    </row>
    <row r="36" spans="1:16" s="90" customFormat="1" ht="15.75">
      <c r="A36" s="114"/>
      <c r="B36" s="26"/>
      <c r="C36" s="107"/>
      <c r="D36" s="569"/>
      <c r="E36" s="569"/>
      <c r="F36" s="569"/>
      <c r="G36" s="569"/>
      <c r="H36" s="569"/>
      <c r="I36" s="569"/>
      <c r="J36" s="15"/>
      <c r="K36" s="15"/>
      <c r="L36" s="15"/>
      <c r="M36" s="15"/>
      <c r="N36" s="15"/>
      <c r="O36" s="144"/>
      <c r="P36" s="102"/>
    </row>
    <row r="37" spans="1:16" s="90" customFormat="1" ht="15.75">
      <c r="A37" s="114"/>
      <c r="B37" s="26"/>
      <c r="C37" s="107"/>
      <c r="D37" s="569"/>
      <c r="E37" s="569"/>
      <c r="F37" s="569"/>
      <c r="G37" s="569"/>
      <c r="H37" s="569"/>
      <c r="I37" s="569"/>
      <c r="J37" s="15"/>
      <c r="K37" s="15"/>
      <c r="L37" s="15"/>
      <c r="M37" s="15"/>
      <c r="N37" s="15"/>
      <c r="O37" s="144"/>
      <c r="P37" s="102"/>
    </row>
    <row r="38" spans="1:16" s="90" customFormat="1" ht="15.75">
      <c r="A38" s="114"/>
      <c r="B38" s="26"/>
      <c r="C38" s="107"/>
      <c r="D38" s="569"/>
      <c r="E38" s="569"/>
      <c r="F38" s="569"/>
      <c r="G38" s="569"/>
      <c r="H38" s="569"/>
      <c r="I38" s="569"/>
      <c r="J38" s="15"/>
      <c r="K38" s="15"/>
      <c r="L38" s="15"/>
      <c r="M38" s="15"/>
      <c r="N38" s="15"/>
      <c r="O38" s="144"/>
      <c r="P38" s="102"/>
    </row>
    <row r="39" spans="1:16" s="90" customFormat="1" ht="15.75">
      <c r="A39" s="114"/>
      <c r="B39" s="26"/>
      <c r="C39" s="107"/>
      <c r="D39" s="569"/>
      <c r="E39" s="569"/>
      <c r="F39" s="569"/>
      <c r="G39" s="569"/>
      <c r="H39" s="569"/>
      <c r="I39" s="569"/>
      <c r="J39" s="15"/>
      <c r="K39" s="15"/>
      <c r="L39" s="15"/>
      <c r="M39" s="15"/>
      <c r="N39" s="15"/>
      <c r="O39" s="144"/>
      <c r="P39" s="102"/>
    </row>
    <row r="40" spans="1:16" s="90" customFormat="1" ht="15.75">
      <c r="A40" s="114"/>
      <c r="B40" s="26"/>
      <c r="C40" s="107"/>
      <c r="D40" s="569"/>
      <c r="E40" s="569"/>
      <c r="F40" s="569"/>
      <c r="G40" s="569"/>
      <c r="H40" s="569"/>
      <c r="I40" s="569"/>
      <c r="J40" s="15"/>
      <c r="K40" s="15"/>
      <c r="L40" s="15"/>
      <c r="M40" s="15"/>
      <c r="N40" s="15"/>
      <c r="O40" s="144"/>
      <c r="P40" s="102"/>
    </row>
    <row r="41" spans="1:16" s="90" customFormat="1" ht="15.75">
      <c r="A41" s="114"/>
      <c r="B41" s="26"/>
      <c r="C41" s="107"/>
      <c r="D41" s="569"/>
      <c r="E41" s="569"/>
      <c r="F41" s="569"/>
      <c r="G41" s="569"/>
      <c r="H41" s="569"/>
      <c r="I41" s="569"/>
      <c r="J41" s="15"/>
      <c r="K41" s="15"/>
      <c r="L41" s="15"/>
      <c r="M41" s="15"/>
      <c r="N41" s="15"/>
      <c r="O41" s="144"/>
      <c r="P41" s="102"/>
    </row>
    <row r="42" spans="1:16" s="90" customFormat="1" ht="15.75">
      <c r="A42" s="114"/>
      <c r="B42" s="26"/>
      <c r="C42" s="107"/>
      <c r="D42" s="569"/>
      <c r="E42" s="569"/>
      <c r="F42" s="569"/>
      <c r="G42" s="569"/>
      <c r="H42" s="569"/>
      <c r="I42" s="569"/>
      <c r="J42" s="15"/>
      <c r="K42" s="15"/>
      <c r="L42" s="15"/>
      <c r="M42" s="15"/>
      <c r="N42" s="15"/>
      <c r="O42" s="144"/>
      <c r="P42" s="102"/>
    </row>
    <row r="43" spans="1:16" s="90" customFormat="1" ht="15.75">
      <c r="A43" s="114"/>
      <c r="B43" s="26"/>
      <c r="C43" s="107"/>
      <c r="D43" s="569"/>
      <c r="E43" s="569"/>
      <c r="F43" s="569"/>
      <c r="G43" s="569"/>
      <c r="H43" s="569"/>
      <c r="I43" s="569"/>
      <c r="J43" s="15"/>
      <c r="K43" s="15"/>
      <c r="L43" s="15"/>
      <c r="M43" s="15"/>
      <c r="N43" s="15"/>
      <c r="O43" s="144"/>
      <c r="P43" s="102"/>
    </row>
    <row r="44" spans="1:16" s="26" customFormat="1" ht="38.25" customHeight="1">
      <c r="A44" s="102"/>
      <c r="C44" s="107"/>
      <c r="D44"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4" s="582"/>
      <c r="F44" s="582"/>
      <c r="G44" s="582"/>
      <c r="H44" s="582"/>
      <c r="I44" s="582"/>
      <c r="J44" s="583"/>
      <c r="K44" s="583"/>
      <c r="L44" s="583"/>
      <c r="M44" s="583"/>
      <c r="N44" s="583"/>
      <c r="O44" s="153"/>
      <c r="P44" s="102"/>
    </row>
    <row r="45" spans="1:16" s="26" customFormat="1" ht="12.75">
      <c r="A45" s="102"/>
      <c r="C45" s="107"/>
      <c r="D45" s="584" t="str">
        <f>Translations!$B$187</f>
        <v>Only in case of very large fleets you should provide the list as a separate sheet in this file.</v>
      </c>
      <c r="E45" s="584"/>
      <c r="F45" s="584"/>
      <c r="G45" s="584"/>
      <c r="H45" s="584"/>
      <c r="I45" s="584"/>
      <c r="J45" s="585"/>
      <c r="K45" s="585"/>
      <c r="L45" s="585"/>
      <c r="M45" s="585"/>
      <c r="N45" s="585"/>
      <c r="O45" s="153"/>
      <c r="P45" s="102"/>
    </row>
    <row r="46" spans="1:16" s="90" customFormat="1" ht="4.5" customHeight="1">
      <c r="A46" s="114"/>
      <c r="C46" s="144"/>
      <c r="D46" s="144"/>
      <c r="E46" s="144"/>
      <c r="F46" s="144"/>
      <c r="G46" s="144"/>
      <c r="H46" s="144"/>
      <c r="I46" s="144"/>
      <c r="J46" s="144"/>
      <c r="K46" s="144"/>
      <c r="L46" s="144"/>
      <c r="M46" s="144"/>
      <c r="N46" s="144"/>
      <c r="O46" s="144"/>
      <c r="P46" s="147"/>
    </row>
    <row r="47" spans="1:16" s="146" customFormat="1" ht="12.75">
      <c r="A47" s="424"/>
      <c r="C47" s="155"/>
      <c r="D47" s="591" t="str">
        <f>Translations!$B$191</f>
        <v>&lt;&lt;&lt; If you have chosen the t-km monitoring plan, click here to continue with section 4(f). &gt;&gt;&gt;</v>
      </c>
      <c r="E47" s="550"/>
      <c r="F47" s="550"/>
      <c r="G47" s="550"/>
      <c r="H47" s="550"/>
      <c r="I47" s="550"/>
      <c r="J47" s="551"/>
      <c r="K47" s="551"/>
      <c r="L47" s="551"/>
      <c r="M47" s="551"/>
      <c r="N47" s="551"/>
      <c r="O47" s="155"/>
      <c r="P47" s="156"/>
    </row>
    <row r="48" spans="1:16" s="90" customFormat="1" ht="12.75" customHeight="1">
      <c r="A48" s="114"/>
      <c r="C48" s="144"/>
      <c r="D48" s="144"/>
      <c r="E48" s="144"/>
      <c r="F48" s="144"/>
      <c r="G48" s="144"/>
      <c r="H48" s="144"/>
      <c r="I48" s="144"/>
      <c r="J48" s="144"/>
      <c r="K48" s="144"/>
      <c r="L48" s="144"/>
      <c r="M48" s="144"/>
      <c r="N48" s="144"/>
      <c r="O48" s="144"/>
      <c r="P48" s="147"/>
    </row>
    <row r="49" spans="1:16" s="26" customFormat="1" ht="25.5">
      <c r="A49" s="102"/>
      <c r="B49" s="73" t="str">
        <f>Translations!$B$102</f>
        <v>
</v>
      </c>
      <c r="C49" s="107" t="s">
        <v>299</v>
      </c>
      <c r="D49" s="554" t="str">
        <f>Translations!$B$192</f>
        <v>Please provide details about the systems, procedures and responsibilities used to track the completeness of the list of emission sources (aircraft used) over the monitoring year.</v>
      </c>
      <c r="E49" s="554"/>
      <c r="F49" s="554"/>
      <c r="G49" s="554"/>
      <c r="H49" s="554"/>
      <c r="I49" s="554"/>
      <c r="J49" s="536"/>
      <c r="K49" s="536"/>
      <c r="L49" s="536"/>
      <c r="M49" s="536"/>
      <c r="N49" s="536"/>
      <c r="O49" s="84"/>
      <c r="P49" s="102"/>
    </row>
    <row r="50" spans="1:16" s="26" customFormat="1" ht="25.5">
      <c r="A50" s="102"/>
      <c r="B50" s="73" t="str">
        <f>Translations!$B$102</f>
        <v>
</v>
      </c>
      <c r="C50" s="107"/>
      <c r="D50" s="549" t="str">
        <f>Translations!$B$193</f>
        <v>The items specified below should ensure the completeness of monitoring and reporting of the emissions of all aircraft used during the monitoring year, including owned aircraft, as well as leased-in aircraft.</v>
      </c>
      <c r="E50" s="549"/>
      <c r="F50" s="549"/>
      <c r="G50" s="549"/>
      <c r="H50" s="549"/>
      <c r="I50" s="549"/>
      <c r="J50" s="536"/>
      <c r="K50" s="536"/>
      <c r="L50" s="536"/>
      <c r="M50" s="536"/>
      <c r="N50" s="536"/>
      <c r="O50" s="84"/>
      <c r="P50" s="102"/>
    </row>
    <row r="51" spans="1:16" s="26" customFormat="1" ht="12.75" customHeight="1">
      <c r="A51" s="102"/>
      <c r="C51" s="157"/>
      <c r="D51" s="565" t="str">
        <f>Translations!$B$194</f>
        <v>Title of procedure</v>
      </c>
      <c r="E51" s="566"/>
      <c r="F51" s="567"/>
      <c r="G51" s="567"/>
      <c r="H51" s="567"/>
      <c r="I51" s="567"/>
      <c r="J51" s="568"/>
      <c r="K51" s="568"/>
      <c r="L51" s="568"/>
      <c r="M51" s="568"/>
      <c r="N51" s="568"/>
      <c r="O51" s="84"/>
      <c r="P51" s="102"/>
    </row>
    <row r="52" spans="1:16" s="26" customFormat="1" ht="12.75" customHeight="1">
      <c r="A52" s="102"/>
      <c r="C52" s="157"/>
      <c r="D52" s="565" t="str">
        <f>Translations!$B$195</f>
        <v>Reference for procedure</v>
      </c>
      <c r="E52" s="566"/>
      <c r="F52" s="567"/>
      <c r="G52" s="567"/>
      <c r="H52" s="567"/>
      <c r="I52" s="567"/>
      <c r="J52" s="568"/>
      <c r="K52" s="568"/>
      <c r="L52" s="568"/>
      <c r="M52" s="568"/>
      <c r="N52" s="568"/>
      <c r="O52" s="84"/>
      <c r="P52" s="102"/>
    </row>
    <row r="53" spans="1:16" s="26" customFormat="1" ht="63.75">
      <c r="A53" s="102"/>
      <c r="B53" s="73" t="str">
        <f>Translations!$B$196</f>
        <v>
</v>
      </c>
      <c r="C53" s="157"/>
      <c r="D53" s="565" t="str">
        <f>Translations!$B$197</f>
        <v>Brief description of procedure</v>
      </c>
      <c r="E53" s="566"/>
      <c r="F53" s="567"/>
      <c r="G53" s="567"/>
      <c r="H53" s="567"/>
      <c r="I53" s="567"/>
      <c r="J53" s="568"/>
      <c r="K53" s="568"/>
      <c r="L53" s="568"/>
      <c r="M53" s="568"/>
      <c r="N53" s="568"/>
      <c r="O53" s="84"/>
      <c r="P53" s="102"/>
    </row>
    <row r="54" spans="1:16" s="26" customFormat="1" ht="38.25" customHeight="1">
      <c r="A54" s="102"/>
      <c r="B54" s="73" t="str">
        <f>Translations!$B$102</f>
        <v>
</v>
      </c>
      <c r="C54" s="157"/>
      <c r="D54" s="565" t="str">
        <f>Translations!$B$198</f>
        <v>Post or department responsible for data maintenance</v>
      </c>
      <c r="E54" s="566"/>
      <c r="F54" s="567"/>
      <c r="G54" s="567"/>
      <c r="H54" s="567"/>
      <c r="I54" s="567"/>
      <c r="J54" s="568"/>
      <c r="K54" s="568"/>
      <c r="L54" s="568"/>
      <c r="M54" s="568"/>
      <c r="N54" s="568"/>
      <c r="O54" s="84"/>
      <c r="P54" s="102"/>
    </row>
    <row r="55" spans="1:16" s="26" customFormat="1" ht="25.5" customHeight="1">
      <c r="A55" s="102"/>
      <c r="B55" s="73"/>
      <c r="C55" s="157"/>
      <c r="D55" s="565" t="str">
        <f>Translations!$B$199</f>
        <v>Location where records are kept</v>
      </c>
      <c r="E55" s="566"/>
      <c r="F55" s="567"/>
      <c r="G55" s="567"/>
      <c r="H55" s="567"/>
      <c r="I55" s="567"/>
      <c r="J55" s="568"/>
      <c r="K55" s="568"/>
      <c r="L55" s="568"/>
      <c r="M55" s="568"/>
      <c r="N55" s="568"/>
      <c r="O55" s="84"/>
      <c r="P55" s="102"/>
    </row>
    <row r="56" spans="1:16" s="26" customFormat="1" ht="25.5" customHeight="1">
      <c r="A56" s="102"/>
      <c r="B56" s="73" t="str">
        <f>Translations!$B$102</f>
        <v>
</v>
      </c>
      <c r="C56" s="157"/>
      <c r="D56" s="565" t="str">
        <f>Translations!$B$200</f>
        <v>Name of system used (where applicable)</v>
      </c>
      <c r="E56" s="566"/>
      <c r="F56" s="567"/>
      <c r="G56" s="567"/>
      <c r="H56" s="567"/>
      <c r="I56" s="567"/>
      <c r="J56" s="568"/>
      <c r="K56" s="568"/>
      <c r="L56" s="568"/>
      <c r="M56" s="568"/>
      <c r="N56" s="568"/>
      <c r="O56" s="84"/>
      <c r="P56" s="102"/>
    </row>
    <row r="57" spans="1:16" s="26" customFormat="1" ht="12.75">
      <c r="A57" s="102"/>
      <c r="C57" s="111"/>
      <c r="D57" s="158"/>
      <c r="E57" s="158"/>
      <c r="F57" s="159"/>
      <c r="G57" s="159"/>
      <c r="H57" s="159"/>
      <c r="I57" s="159"/>
      <c r="J57" s="159"/>
      <c r="K57" s="159"/>
      <c r="L57" s="159"/>
      <c r="M57" s="159"/>
      <c r="N57" s="159"/>
      <c r="O57" s="84"/>
      <c r="P57" s="102"/>
    </row>
    <row r="58" spans="1:16" s="26" customFormat="1" ht="25.5" customHeight="1">
      <c r="A58" s="102"/>
      <c r="B58" s="73" t="str">
        <f>Translations!$B$102</f>
        <v>
</v>
      </c>
      <c r="C58" s="314" t="s">
        <v>263</v>
      </c>
      <c r="D58" s="554" t="str">
        <f>Translations!$B$201</f>
        <v>Please provide details about the procedures to monitor the completeness of the list of flights operated under the unique designator by aerodrome pair.</v>
      </c>
      <c r="E58" s="554"/>
      <c r="F58" s="554"/>
      <c r="G58" s="554"/>
      <c r="H58" s="554"/>
      <c r="I58" s="554"/>
      <c r="J58" s="536"/>
      <c r="K58" s="536"/>
      <c r="L58" s="536"/>
      <c r="M58" s="536"/>
      <c r="N58" s="536"/>
      <c r="O58" s="161"/>
      <c r="P58" s="162"/>
    </row>
    <row r="59" spans="1:16" s="26" customFormat="1" ht="25.5" customHeight="1">
      <c r="A59" s="102"/>
      <c r="B59" s="73" t="str">
        <f>Translations!$B$102</f>
        <v>
</v>
      </c>
      <c r="C59" s="157"/>
      <c r="D59" s="580" t="str">
        <f>Translations!$B$202</f>
        <v>Please detail the procedures and systems in place to keep an updated detailed list of aerodrome pairs and flights operated during the monitoring period as well as the procedures in place to ensure completeness and non-duplication of data.</v>
      </c>
      <c r="E59" s="580"/>
      <c r="F59" s="580"/>
      <c r="G59" s="580"/>
      <c r="H59" s="580"/>
      <c r="I59" s="580"/>
      <c r="J59" s="581"/>
      <c r="K59" s="581"/>
      <c r="L59" s="581"/>
      <c r="M59" s="581"/>
      <c r="N59" s="581"/>
      <c r="O59" s="163"/>
      <c r="P59" s="164"/>
    </row>
    <row r="60" spans="1:16" s="26" customFormat="1" ht="12.75" customHeight="1">
      <c r="A60" s="102"/>
      <c r="C60" s="157"/>
      <c r="D60" s="565" t="str">
        <f>Translations!$B$194</f>
        <v>Title of procedure</v>
      </c>
      <c r="E60" s="566"/>
      <c r="F60" s="567"/>
      <c r="G60" s="567"/>
      <c r="H60" s="567"/>
      <c r="I60" s="567"/>
      <c r="J60" s="568"/>
      <c r="K60" s="568"/>
      <c r="L60" s="568"/>
      <c r="M60" s="568"/>
      <c r="N60" s="568"/>
      <c r="O60" s="84"/>
      <c r="P60" s="102"/>
    </row>
    <row r="61" spans="1:16" s="26" customFormat="1" ht="12.75" customHeight="1">
      <c r="A61" s="102"/>
      <c r="C61" s="157"/>
      <c r="D61" s="565" t="str">
        <f>Translations!$B$195</f>
        <v>Reference for procedure</v>
      </c>
      <c r="E61" s="566"/>
      <c r="F61" s="567"/>
      <c r="G61" s="567"/>
      <c r="H61" s="567"/>
      <c r="I61" s="567"/>
      <c r="J61" s="568"/>
      <c r="K61" s="568"/>
      <c r="L61" s="568"/>
      <c r="M61" s="568"/>
      <c r="N61" s="568"/>
      <c r="O61" s="84"/>
      <c r="P61" s="102"/>
    </row>
    <row r="62" spans="1:16" s="26" customFormat="1" ht="63.75">
      <c r="A62" s="102"/>
      <c r="B62" s="73" t="str">
        <f>Translations!$B$196</f>
        <v>
</v>
      </c>
      <c r="C62" s="157"/>
      <c r="D62" s="565" t="str">
        <f>Translations!$B$197</f>
        <v>Brief description of procedure</v>
      </c>
      <c r="E62" s="566"/>
      <c r="F62" s="567"/>
      <c r="G62" s="567"/>
      <c r="H62" s="567"/>
      <c r="I62" s="567"/>
      <c r="J62" s="568"/>
      <c r="K62" s="568"/>
      <c r="L62" s="568"/>
      <c r="M62" s="568"/>
      <c r="N62" s="568"/>
      <c r="O62" s="84"/>
      <c r="P62" s="102"/>
    </row>
    <row r="63" spans="1:16" s="26" customFormat="1" ht="25.5" customHeight="1">
      <c r="A63" s="102"/>
      <c r="B63" s="73" t="str">
        <f>Translations!$B$102</f>
        <v>
</v>
      </c>
      <c r="C63" s="157"/>
      <c r="D63" s="565" t="str">
        <f>Translations!$B$198</f>
        <v>Post or department responsible for data maintenance</v>
      </c>
      <c r="E63" s="566"/>
      <c r="F63" s="567"/>
      <c r="G63" s="567"/>
      <c r="H63" s="567"/>
      <c r="I63" s="567"/>
      <c r="J63" s="568"/>
      <c r="K63" s="568"/>
      <c r="L63" s="568"/>
      <c r="M63" s="568"/>
      <c r="N63" s="568"/>
      <c r="O63" s="84"/>
      <c r="P63" s="102"/>
    </row>
    <row r="64" spans="1:16" s="26" customFormat="1" ht="12.75" customHeight="1">
      <c r="A64" s="102"/>
      <c r="B64" s="73"/>
      <c r="C64" s="157"/>
      <c r="D64" s="565" t="str">
        <f>Translations!$B$199</f>
        <v>Location where records are kept</v>
      </c>
      <c r="E64" s="566"/>
      <c r="F64" s="567"/>
      <c r="G64" s="567"/>
      <c r="H64" s="567"/>
      <c r="I64" s="567"/>
      <c r="J64" s="568"/>
      <c r="K64" s="568"/>
      <c r="L64" s="568"/>
      <c r="M64" s="568"/>
      <c r="N64" s="568"/>
      <c r="O64" s="84"/>
      <c r="P64" s="102"/>
    </row>
    <row r="65" spans="1:16" s="26" customFormat="1" ht="25.5" customHeight="1">
      <c r="A65" s="102"/>
      <c r="B65" s="73" t="str">
        <f>Translations!$B$102</f>
        <v>
</v>
      </c>
      <c r="C65" s="157"/>
      <c r="D65" s="565" t="str">
        <f>Translations!$B$200</f>
        <v>Name of system used (where applicable)</v>
      </c>
      <c r="E65" s="566"/>
      <c r="F65" s="567"/>
      <c r="G65" s="567"/>
      <c r="H65" s="567"/>
      <c r="I65" s="567"/>
      <c r="J65" s="568"/>
      <c r="K65" s="568"/>
      <c r="L65" s="568"/>
      <c r="M65" s="568"/>
      <c r="N65" s="568"/>
      <c r="O65" s="84"/>
      <c r="P65" s="102"/>
    </row>
    <row r="66" spans="1:16" s="26" customFormat="1" ht="12.75">
      <c r="A66" s="102"/>
      <c r="C66" s="157"/>
      <c r="D66" s="165"/>
      <c r="E66" s="165"/>
      <c r="F66" s="165"/>
      <c r="G66" s="165"/>
      <c r="H66" s="165"/>
      <c r="I66" s="165"/>
      <c r="J66" s="165"/>
      <c r="K66" s="165"/>
      <c r="L66" s="165"/>
      <c r="M66" s="165"/>
      <c r="N66" s="165"/>
      <c r="O66" s="163"/>
      <c r="P66" s="166"/>
    </row>
    <row r="67" spans="1:16" s="26" customFormat="1" ht="25.5" customHeight="1">
      <c r="A67" s="102"/>
      <c r="B67" s="73" t="str">
        <f>Translations!$B$102</f>
        <v>
</v>
      </c>
      <c r="C67" s="314" t="s">
        <v>264</v>
      </c>
      <c r="D67" s="554" t="str">
        <f>Translations!$B$203</f>
        <v>Please provide details about the procedures for determining whether flights are covered by Annex I of the Directive, ensuring completeness and avoiding double counting.</v>
      </c>
      <c r="E67" s="554"/>
      <c r="F67" s="554"/>
      <c r="G67" s="554"/>
      <c r="H67" s="554"/>
      <c r="I67" s="554"/>
      <c r="J67" s="536"/>
      <c r="K67" s="536"/>
      <c r="L67" s="536"/>
      <c r="M67" s="536"/>
      <c r="N67" s="536"/>
      <c r="O67" s="161"/>
      <c r="P67" s="162"/>
    </row>
    <row r="68" spans="1:16" s="26" customFormat="1" ht="25.5" customHeight="1">
      <c r="A68" s="102"/>
      <c r="B68" s="73" t="str">
        <f>Translations!$B$102</f>
        <v>
</v>
      </c>
      <c r="C68" s="157"/>
      <c r="D68" s="580" t="str">
        <f>Translations!$B$204</f>
        <v>Please detail the systems in place to keep an updated detailed list of flights during the monitoring period which are included/excluded from EU ETS, as well as the procedures in place to ensure completeness and non-duplication of data.</v>
      </c>
      <c r="E68" s="580"/>
      <c r="F68" s="580"/>
      <c r="G68" s="580"/>
      <c r="H68" s="580"/>
      <c r="I68" s="580"/>
      <c r="J68" s="581"/>
      <c r="K68" s="581"/>
      <c r="L68" s="581"/>
      <c r="M68" s="581"/>
      <c r="N68" s="581"/>
      <c r="O68" s="167"/>
      <c r="P68" s="164"/>
    </row>
    <row r="69" spans="1:16" s="26" customFormat="1" ht="12.75" customHeight="1">
      <c r="A69" s="102"/>
      <c r="C69" s="157"/>
      <c r="D69" s="565" t="str">
        <f>Translations!$B$194</f>
        <v>Title of procedure</v>
      </c>
      <c r="E69" s="566"/>
      <c r="F69" s="567"/>
      <c r="G69" s="567"/>
      <c r="H69" s="567"/>
      <c r="I69" s="567"/>
      <c r="J69" s="568"/>
      <c r="K69" s="568"/>
      <c r="L69" s="568"/>
      <c r="M69" s="568"/>
      <c r="N69" s="568"/>
      <c r="O69" s="84"/>
      <c r="P69" s="102"/>
    </row>
    <row r="70" spans="1:16" s="26" customFormat="1" ht="12.75" customHeight="1">
      <c r="A70" s="102"/>
      <c r="C70" s="157"/>
      <c r="D70" s="565" t="str">
        <f>Translations!$B$195</f>
        <v>Reference for procedure</v>
      </c>
      <c r="E70" s="566"/>
      <c r="F70" s="567"/>
      <c r="G70" s="567"/>
      <c r="H70" s="567"/>
      <c r="I70" s="567"/>
      <c r="J70" s="568"/>
      <c r="K70" s="568"/>
      <c r="L70" s="568"/>
      <c r="M70" s="568"/>
      <c r="N70" s="568"/>
      <c r="O70" s="84"/>
      <c r="P70" s="102"/>
    </row>
    <row r="71" spans="1:16" s="26" customFormat="1" ht="63.75">
      <c r="A71" s="102"/>
      <c r="B71" s="73" t="str">
        <f>Translations!$B$196</f>
        <v>
</v>
      </c>
      <c r="C71" s="157"/>
      <c r="D71" s="565" t="str">
        <f>Translations!$B$197</f>
        <v>Brief description of procedure</v>
      </c>
      <c r="E71" s="566"/>
      <c r="F71" s="567"/>
      <c r="G71" s="567"/>
      <c r="H71" s="567"/>
      <c r="I71" s="567"/>
      <c r="J71" s="568"/>
      <c r="K71" s="568"/>
      <c r="L71" s="568"/>
      <c r="M71" s="568"/>
      <c r="N71" s="568"/>
      <c r="O71" s="84"/>
      <c r="P71" s="102"/>
    </row>
    <row r="72" spans="1:16" s="26" customFormat="1" ht="25.5" customHeight="1">
      <c r="A72" s="102"/>
      <c r="B72" s="73" t="str">
        <f>Translations!$B$102</f>
        <v>
</v>
      </c>
      <c r="C72" s="157"/>
      <c r="D72" s="565" t="str">
        <f>Translations!$B$198</f>
        <v>Post or department responsible for data maintenance</v>
      </c>
      <c r="E72" s="566"/>
      <c r="F72" s="567"/>
      <c r="G72" s="567"/>
      <c r="H72" s="567"/>
      <c r="I72" s="567"/>
      <c r="J72" s="568"/>
      <c r="K72" s="568"/>
      <c r="L72" s="568"/>
      <c r="M72" s="568"/>
      <c r="N72" s="568"/>
      <c r="O72" s="84"/>
      <c r="P72" s="102"/>
    </row>
    <row r="73" spans="1:16" s="26" customFormat="1" ht="12.75" customHeight="1">
      <c r="A73" s="102"/>
      <c r="B73" s="73"/>
      <c r="C73" s="157"/>
      <c r="D73" s="565" t="str">
        <f>Translations!$B$199</f>
        <v>Location where records are kept</v>
      </c>
      <c r="E73" s="566"/>
      <c r="F73" s="567"/>
      <c r="G73" s="567"/>
      <c r="H73" s="567"/>
      <c r="I73" s="567"/>
      <c r="J73" s="568"/>
      <c r="K73" s="568"/>
      <c r="L73" s="568"/>
      <c r="M73" s="568"/>
      <c r="N73" s="568"/>
      <c r="O73" s="84"/>
      <c r="P73" s="102"/>
    </row>
    <row r="74" spans="1:16" s="26" customFormat="1" ht="25.5" customHeight="1">
      <c r="A74" s="102"/>
      <c r="B74" s="73" t="str">
        <f>Translations!$B$102</f>
        <v>
</v>
      </c>
      <c r="C74" s="157"/>
      <c r="D74" s="565" t="str">
        <f>Translations!$B$200</f>
        <v>Name of system used (where applicable)</v>
      </c>
      <c r="E74" s="566"/>
      <c r="F74" s="567"/>
      <c r="G74" s="567"/>
      <c r="H74" s="567"/>
      <c r="I74" s="567"/>
      <c r="J74" s="568"/>
      <c r="K74" s="568"/>
      <c r="L74" s="568"/>
      <c r="M74" s="568"/>
      <c r="N74" s="568"/>
      <c r="O74" s="84"/>
      <c r="P74" s="102"/>
    </row>
    <row r="75" spans="1:16" s="26" customFormat="1" ht="12.75">
      <c r="A75" s="102"/>
      <c r="O75" s="84"/>
      <c r="P75" s="168"/>
    </row>
    <row r="76" spans="1:16" s="169" customFormat="1" ht="12.75">
      <c r="A76" s="170"/>
      <c r="C76" s="107" t="s">
        <v>259</v>
      </c>
      <c r="D76" s="471" t="str">
        <f>Translations!$B$205</f>
        <v>Please provide an estimate/prediction of the total annual fossil CO2 emissions for Annex 1 activities.</v>
      </c>
      <c r="E76" s="526"/>
      <c r="F76" s="526"/>
      <c r="G76" s="526"/>
      <c r="H76" s="526"/>
      <c r="I76" s="526"/>
      <c r="J76" s="526"/>
      <c r="K76" s="526"/>
      <c r="L76" s="526"/>
      <c r="M76" s="526"/>
      <c r="N76" s="526"/>
      <c r="P76" s="170"/>
    </row>
    <row r="77" spans="1:16" s="169" customFormat="1" ht="12.75">
      <c r="A77" s="170"/>
      <c r="B77" s="133"/>
      <c r="C77" s="107"/>
      <c r="D77" s="574" t="str">
        <f>Translations!$B$206</f>
        <v>The figure should only include those flights, which are covered by EU ETS.</v>
      </c>
      <c r="E77" s="526"/>
      <c r="F77" s="526"/>
      <c r="G77" s="526"/>
      <c r="H77" s="526"/>
      <c r="I77" s="526"/>
      <c r="J77" s="526"/>
      <c r="K77" s="526"/>
      <c r="L77" s="526"/>
      <c r="M77" s="526"/>
      <c r="N77" s="526"/>
      <c r="P77" s="170"/>
    </row>
    <row r="78" spans="1:16" s="169" customFormat="1" ht="12.75">
      <c r="A78" s="170"/>
      <c r="C78" s="107"/>
      <c r="D78" s="602"/>
      <c r="E78" s="603"/>
      <c r="F78" s="171" t="str">
        <f>Translations!$B$207</f>
        <v>tonnes CO2</v>
      </c>
      <c r="G78" s="157"/>
      <c r="H78" s="157"/>
      <c r="I78" s="157"/>
      <c r="J78" s="157"/>
      <c r="N78" s="172"/>
      <c r="P78" s="170"/>
    </row>
    <row r="79" spans="1:16" s="169" customFormat="1" ht="12.75">
      <c r="A79" s="170"/>
      <c r="C79" s="157"/>
      <c r="D79" s="173"/>
      <c r="E79" s="173"/>
      <c r="F79" s="173"/>
      <c r="G79" s="173"/>
      <c r="H79" s="173"/>
      <c r="I79" s="173"/>
      <c r="J79" s="173"/>
      <c r="K79" s="173"/>
      <c r="N79" s="172"/>
      <c r="P79" s="170"/>
    </row>
    <row r="80" spans="1:16" s="174" customFormat="1" ht="15.75">
      <c r="A80" s="170"/>
      <c r="C80" s="104">
        <v>5</v>
      </c>
      <c r="D80" s="128" t="str">
        <f>Translations!$B$208</f>
        <v>Eligibility for simplified procedures for small emitters</v>
      </c>
      <c r="E80" s="128"/>
      <c r="F80" s="128"/>
      <c r="G80" s="128"/>
      <c r="H80" s="128"/>
      <c r="I80" s="128"/>
      <c r="J80" s="128"/>
      <c r="K80" s="128"/>
      <c r="L80" s="175"/>
      <c r="M80" s="175"/>
      <c r="N80" s="175"/>
      <c r="O80" s="169"/>
      <c r="P80" s="170"/>
    </row>
    <row r="81" spans="1:16" s="174" customFormat="1" ht="12.75">
      <c r="A81" s="170"/>
      <c r="C81" s="129"/>
      <c r="D81" s="129"/>
      <c r="E81" s="129"/>
      <c r="F81" s="129"/>
      <c r="G81" s="129"/>
      <c r="H81" s="129"/>
      <c r="I81" s="129"/>
      <c r="J81" s="129"/>
      <c r="K81" s="129"/>
      <c r="N81" s="136"/>
      <c r="O81" s="169"/>
      <c r="P81" s="170"/>
    </row>
    <row r="82" spans="1:16" s="174" customFormat="1" ht="27.75" customHeight="1">
      <c r="A82" s="170"/>
      <c r="B82" s="73" t="str">
        <f>Translations!$B$102</f>
        <v>
</v>
      </c>
      <c r="C82" s="4" t="s">
        <v>258</v>
      </c>
      <c r="D82" s="452" t="str">
        <f>Translations!$B$209</f>
        <v>Please confirm whether you operate fewer than 243 flights per period for three consecutive four-month periods; or operate flights with total annual fossil CO2 emissions lower than 25 000 tonnes per year?</v>
      </c>
      <c r="E82" s="597"/>
      <c r="F82" s="597"/>
      <c r="G82" s="597"/>
      <c r="H82" s="597"/>
      <c r="I82" s="597"/>
      <c r="J82" s="597"/>
      <c r="K82" s="597"/>
      <c r="L82" s="597"/>
      <c r="M82" s="597"/>
      <c r="N82" s="597"/>
      <c r="O82" s="169"/>
      <c r="P82" s="170"/>
    </row>
    <row r="83" spans="1:16" s="174" customFormat="1" ht="38.25" customHeight="1">
      <c r="A83" s="170"/>
      <c r="B83" s="73" t="str">
        <f>Translations!$B$102</f>
        <v>
</v>
      </c>
      <c r="C83" s="4"/>
      <c r="D83" s="57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83" s="434"/>
      <c r="F83" s="434"/>
      <c r="G83" s="434"/>
      <c r="H83" s="434"/>
      <c r="I83" s="434"/>
      <c r="J83" s="434"/>
      <c r="K83" s="434"/>
      <c r="L83" s="434"/>
      <c r="M83" s="434"/>
      <c r="N83" s="434"/>
      <c r="O83" s="169"/>
      <c r="P83" s="170"/>
    </row>
    <row r="84" spans="1:16" s="174" customFormat="1" ht="4.5" customHeight="1">
      <c r="A84" s="170"/>
      <c r="E84" s="176"/>
      <c r="F84" s="176"/>
      <c r="G84" s="176"/>
      <c r="H84" s="177"/>
      <c r="I84" s="177"/>
      <c r="J84" s="177"/>
      <c r="N84" s="113"/>
      <c r="O84" s="169"/>
      <c r="P84" s="178"/>
    </row>
    <row r="85" spans="1:16" s="5" customFormat="1" ht="12.75" customHeight="1">
      <c r="A85" s="425"/>
      <c r="D85" s="598"/>
      <c r="E85" s="599"/>
      <c r="F85" s="177"/>
      <c r="G85" s="608" t="str">
        <f>Translations!$B$211</f>
        <v>&lt;&lt;&lt; If you have chosen "False", please continue directly to section 6. &gt;&gt;&gt;</v>
      </c>
      <c r="H85" s="608"/>
      <c r="I85" s="608"/>
      <c r="J85" s="608"/>
      <c r="K85" s="608"/>
      <c r="L85" s="608"/>
      <c r="M85" s="608"/>
      <c r="N85" s="608"/>
      <c r="O85" s="2"/>
      <c r="P85" s="142">
        <f>IF(ISBLANK(D85),0,IF(D85=TRUE,1,IF(D85=FALSE,2,0)))</f>
        <v>0</v>
      </c>
    </row>
    <row r="86" spans="1:16" s="174" customFormat="1" ht="12.75">
      <c r="A86" s="170"/>
      <c r="D86" s="113"/>
      <c r="E86" s="176"/>
      <c r="F86" s="176"/>
      <c r="G86" s="176"/>
      <c r="H86" s="177"/>
      <c r="I86" s="177"/>
      <c r="J86" s="177"/>
      <c r="K86" s="113"/>
      <c r="L86" s="113"/>
      <c r="M86" s="113"/>
      <c r="N86" s="113"/>
      <c r="O86" s="90"/>
      <c r="P86" s="179"/>
    </row>
    <row r="87" spans="1:16" s="174" customFormat="1" ht="25.5">
      <c r="A87" s="170"/>
      <c r="B87" s="73" t="str">
        <f>Translations!$B$102</f>
        <v>
</v>
      </c>
      <c r="C87" s="138" t="s">
        <v>261</v>
      </c>
      <c r="D87" s="452" t="str">
        <f>Translations!$B$212</f>
        <v>If you have selected "TRUE" in response to 5(a), do you intend to use simplified procedures to estimate fuel consumption?</v>
      </c>
      <c r="E87" s="434"/>
      <c r="F87" s="434"/>
      <c r="G87" s="434"/>
      <c r="H87" s="434"/>
      <c r="I87" s="434"/>
      <c r="J87" s="434"/>
      <c r="K87" s="434"/>
      <c r="L87" s="434"/>
      <c r="M87" s="434"/>
      <c r="N87" s="434"/>
      <c r="O87" s="90"/>
      <c r="P87" s="179"/>
    </row>
    <row r="88" spans="1:16" s="174" customFormat="1" ht="4.5" customHeight="1">
      <c r="A88" s="170"/>
      <c r="C88" s="269"/>
      <c r="E88" s="176"/>
      <c r="F88" s="176"/>
      <c r="G88" s="176"/>
      <c r="H88" s="177"/>
      <c r="I88" s="177"/>
      <c r="J88" s="177"/>
      <c r="N88" s="113"/>
      <c r="O88" s="169"/>
      <c r="P88" s="178"/>
    </row>
    <row r="89" spans="1:16" s="174" customFormat="1" ht="12.75" customHeight="1">
      <c r="A89" s="170"/>
      <c r="C89" s="269"/>
      <c r="D89" s="598"/>
      <c r="E89" s="599"/>
      <c r="F89" s="176"/>
      <c r="G89" s="608" t="str">
        <f>Translations!$B$211</f>
        <v>&lt;&lt;&lt; If you have chosen "False", please continue directly to section 6. &gt;&gt;&gt;</v>
      </c>
      <c r="H89" s="608"/>
      <c r="I89" s="608"/>
      <c r="J89" s="608"/>
      <c r="K89" s="608"/>
      <c r="L89" s="608"/>
      <c r="M89" s="608"/>
      <c r="N89" s="608"/>
      <c r="O89" s="169"/>
      <c r="P89" s="142">
        <f>IF(ISBLANK(D89),0,IF(D89=TRUE,1,IF(D89=FALSE,2,0)))</f>
        <v>0</v>
      </c>
    </row>
    <row r="90" spans="1:16" s="174" customFormat="1" ht="4.5" customHeight="1">
      <c r="A90" s="170"/>
      <c r="C90" s="269"/>
      <c r="E90" s="176"/>
      <c r="F90" s="176"/>
      <c r="G90" s="176"/>
      <c r="H90" s="177"/>
      <c r="I90" s="177"/>
      <c r="J90" s="177"/>
      <c r="N90" s="113"/>
      <c r="O90" s="169"/>
      <c r="P90" s="178"/>
    </row>
    <row r="91" spans="1:16" s="174" customFormat="1" ht="25.5" customHeight="1">
      <c r="A91" s="170"/>
      <c r="B91" s="73" t="str">
        <f>Translations!$B$102</f>
        <v>
</v>
      </c>
      <c r="C91" s="138" t="s">
        <v>299</v>
      </c>
      <c r="D91" s="606" t="str">
        <f>Translations!$B$213</f>
        <v>If you have selected "TRUE", please provide information to support your eligibility for the simplified calculation procedures and then proceed directly to the tab "Simplified Calculation" (Section 9).</v>
      </c>
      <c r="E91" s="607"/>
      <c r="F91" s="607"/>
      <c r="G91" s="607"/>
      <c r="H91" s="607"/>
      <c r="I91" s="607"/>
      <c r="J91" s="607"/>
      <c r="K91" s="607"/>
      <c r="L91" s="607"/>
      <c r="M91" s="607"/>
      <c r="N91" s="607"/>
      <c r="O91" s="169"/>
      <c r="P91" s="170"/>
    </row>
    <row r="92" spans="1:16" s="174" customFormat="1" ht="34.5" customHeight="1">
      <c r="A92" s="170"/>
      <c r="B92" s="73" t="str">
        <f>Translations!$B$102</f>
        <v>
</v>
      </c>
      <c r="C92" s="181"/>
      <c r="D92" s="604" t="str">
        <f>Translations!$B$214</f>
        <v>Provide suitable information to support the fact that you operate fewer than 243 flights per period for three consecutive four-month periods or that your annual emissions are lower than 25 000 tonnes of CO2 per year. Where necessary, you can attach further documents (see Section 15).</v>
      </c>
      <c r="E92" s="605"/>
      <c r="F92" s="605"/>
      <c r="G92" s="605"/>
      <c r="H92" s="605"/>
      <c r="I92" s="605"/>
      <c r="J92" s="605"/>
      <c r="K92" s="605"/>
      <c r="L92" s="605"/>
      <c r="M92" s="605"/>
      <c r="N92" s="605"/>
      <c r="O92" s="169"/>
      <c r="P92" s="170"/>
    </row>
    <row r="93" spans="1:16" s="174" customFormat="1" ht="51">
      <c r="A93" s="170"/>
      <c r="B93" s="73" t="str">
        <f>Translations!$B$160</f>
        <v>
</v>
      </c>
      <c r="C93" s="181"/>
      <c r="D93" s="594"/>
      <c r="E93" s="595"/>
      <c r="F93" s="595"/>
      <c r="G93" s="595"/>
      <c r="H93" s="595"/>
      <c r="I93" s="595"/>
      <c r="J93" s="595"/>
      <c r="K93" s="595"/>
      <c r="L93" s="595"/>
      <c r="M93" s="595"/>
      <c r="N93" s="596"/>
      <c r="O93" s="169"/>
      <c r="P93" s="170"/>
    </row>
    <row r="94" spans="4:14" ht="12.75">
      <c r="D94" s="182"/>
      <c r="E94" s="182"/>
      <c r="F94" s="182"/>
      <c r="G94" s="182"/>
      <c r="H94" s="182"/>
      <c r="I94" s="182"/>
      <c r="J94" s="182"/>
      <c r="K94" s="182"/>
      <c r="L94" s="182"/>
      <c r="M94" s="182"/>
      <c r="N94" s="182"/>
    </row>
    <row r="95" spans="1:16" s="169" customFormat="1" ht="12.75" customHeight="1">
      <c r="A95" s="170"/>
      <c r="D95" s="600" t="str">
        <f>Translations!$B$215</f>
        <v>&lt;&lt;&lt; Click here to proceed to section 9 "Simplified Calculation" &gt;&gt;&gt;</v>
      </c>
      <c r="E95" s="601"/>
      <c r="F95" s="601"/>
      <c r="G95" s="601"/>
      <c r="H95" s="601"/>
      <c r="I95" s="601"/>
      <c r="J95" s="601"/>
      <c r="K95" s="601"/>
      <c r="L95" s="600"/>
      <c r="M95" s="526"/>
      <c r="N95" s="526"/>
      <c r="P95" s="170"/>
    </row>
    <row r="98" spans="1:16" s="84" customFormat="1" ht="12.75">
      <c r="A98" s="102"/>
      <c r="C98" s="157"/>
      <c r="D98" s="183"/>
      <c r="E98" s="85"/>
      <c r="F98" s="85"/>
      <c r="G98" s="154"/>
      <c r="H98" s="154"/>
      <c r="I98" s="154"/>
      <c r="J98" s="154"/>
      <c r="K98" s="154"/>
      <c r="N98" s="63"/>
      <c r="P98" s="102"/>
    </row>
    <row r="99" spans="1:16" s="84" customFormat="1" ht="12.75">
      <c r="A99" s="102"/>
      <c r="E99" s="157"/>
      <c r="F99" s="157"/>
      <c r="G99" s="157"/>
      <c r="H99" s="157"/>
      <c r="I99" s="157"/>
      <c r="J99" s="157"/>
      <c r="N99" s="63"/>
      <c r="P99" s="102"/>
    </row>
    <row r="100" spans="1:16" s="26" customFormat="1" ht="12.75">
      <c r="A100" s="102"/>
      <c r="N100" s="140"/>
      <c r="O100" s="84"/>
      <c r="P100" s="102"/>
    </row>
    <row r="102" spans="1:16" s="26" customFormat="1" ht="12.75">
      <c r="A102" s="102"/>
      <c r="N102" s="140"/>
      <c r="O102" s="84"/>
      <c r="P102" s="102"/>
    </row>
    <row r="103" ht="12.75">
      <c r="O103" s="84"/>
    </row>
  </sheetData>
  <sheetProtection sheet="1" objects="1" scenarios="1" formatCells="0" formatColumns="0" formatRows="0"/>
  <mergeCells count="138">
    <mergeCell ref="D95:K95"/>
    <mergeCell ref="L95:N95"/>
    <mergeCell ref="D78:E78"/>
    <mergeCell ref="D92:N92"/>
    <mergeCell ref="D87:N87"/>
    <mergeCell ref="D91:N91"/>
    <mergeCell ref="G85:N85"/>
    <mergeCell ref="G89:N89"/>
    <mergeCell ref="F74:N74"/>
    <mergeCell ref="D93:N93"/>
    <mergeCell ref="D76:N76"/>
    <mergeCell ref="D77:N77"/>
    <mergeCell ref="D82:N82"/>
    <mergeCell ref="D83:N83"/>
    <mergeCell ref="D74:E74"/>
    <mergeCell ref="D85:E85"/>
    <mergeCell ref="D89:E89"/>
    <mergeCell ref="D68:N68"/>
    <mergeCell ref="D52:E52"/>
    <mergeCell ref="D53:E53"/>
    <mergeCell ref="F52:N52"/>
    <mergeCell ref="F53:N53"/>
    <mergeCell ref="F64:N64"/>
    <mergeCell ref="F65:N65"/>
    <mergeCell ref="D65:E65"/>
    <mergeCell ref="F61:N61"/>
    <mergeCell ref="D67:N67"/>
    <mergeCell ref="F63:N63"/>
    <mergeCell ref="D60:E60"/>
    <mergeCell ref="D61:E61"/>
    <mergeCell ref="F60:N60"/>
    <mergeCell ref="D62:E62"/>
    <mergeCell ref="D33:E33"/>
    <mergeCell ref="F37:G37"/>
    <mergeCell ref="D36:E36"/>
    <mergeCell ref="D35:E35"/>
    <mergeCell ref="F33:G33"/>
    <mergeCell ref="D26:E26"/>
    <mergeCell ref="H19:I19"/>
    <mergeCell ref="D17:E17"/>
    <mergeCell ref="H17:I17"/>
    <mergeCell ref="F18:G18"/>
    <mergeCell ref="D25:E25"/>
    <mergeCell ref="D20:E20"/>
    <mergeCell ref="D19:E19"/>
    <mergeCell ref="H20:I20"/>
    <mergeCell ref="H26:I26"/>
    <mergeCell ref="H7:N7"/>
    <mergeCell ref="D47:N47"/>
    <mergeCell ref="D9:N9"/>
    <mergeCell ref="D12:N12"/>
    <mergeCell ref="F34:G34"/>
    <mergeCell ref="D31:N31"/>
    <mergeCell ref="D32:N32"/>
    <mergeCell ref="D11:N11"/>
    <mergeCell ref="F26:G26"/>
    <mergeCell ref="D37:E37"/>
    <mergeCell ref="F27:G27"/>
    <mergeCell ref="F36:G36"/>
    <mergeCell ref="F39:G39"/>
    <mergeCell ref="H36:I36"/>
    <mergeCell ref="H35:I35"/>
    <mergeCell ref="H38:I38"/>
    <mergeCell ref="H37:I37"/>
    <mergeCell ref="F38:G38"/>
    <mergeCell ref="D28:N28"/>
    <mergeCell ref="D29:N29"/>
    <mergeCell ref="D10:N10"/>
    <mergeCell ref="F22:G22"/>
    <mergeCell ref="F23:G23"/>
    <mergeCell ref="F24:G24"/>
    <mergeCell ref="D22:E22"/>
    <mergeCell ref="H22:I22"/>
    <mergeCell ref="D23:E23"/>
    <mergeCell ref="H23:I23"/>
    <mergeCell ref="D24:E24"/>
    <mergeCell ref="H21:I21"/>
    <mergeCell ref="F42:G42"/>
    <mergeCell ref="D50:N50"/>
    <mergeCell ref="D58:N58"/>
    <mergeCell ref="D59:N59"/>
    <mergeCell ref="F51:N51"/>
    <mergeCell ref="D51:E51"/>
    <mergeCell ref="D44:N44"/>
    <mergeCell ref="D45:N45"/>
    <mergeCell ref="D69:E69"/>
    <mergeCell ref="F69:N69"/>
    <mergeCell ref="F70:N70"/>
    <mergeCell ref="D43:E43"/>
    <mergeCell ref="H43:I43"/>
    <mergeCell ref="D49:N49"/>
    <mergeCell ref="F43:G43"/>
    <mergeCell ref="D64:E64"/>
    <mergeCell ref="D63:E63"/>
    <mergeCell ref="F62:N62"/>
    <mergeCell ref="F71:N71"/>
    <mergeCell ref="D73:E73"/>
    <mergeCell ref="D70:E70"/>
    <mergeCell ref="D71:E71"/>
    <mergeCell ref="F72:N72"/>
    <mergeCell ref="F73:N73"/>
    <mergeCell ref="D72:E72"/>
    <mergeCell ref="F25:G25"/>
    <mergeCell ref="D56:E56"/>
    <mergeCell ref="F56:N56"/>
    <mergeCell ref="H42:I42"/>
    <mergeCell ref="D34:E34"/>
    <mergeCell ref="H40:I40"/>
    <mergeCell ref="H39:I39"/>
    <mergeCell ref="D42:E42"/>
    <mergeCell ref="F40:G40"/>
    <mergeCell ref="D39:E39"/>
    <mergeCell ref="D13:N13"/>
    <mergeCell ref="H15:I15"/>
    <mergeCell ref="H24:I24"/>
    <mergeCell ref="D18:E18"/>
    <mergeCell ref="F17:G17"/>
    <mergeCell ref="F19:G19"/>
    <mergeCell ref="H18:I18"/>
    <mergeCell ref="F20:G20"/>
    <mergeCell ref="F21:G21"/>
    <mergeCell ref="D21:E21"/>
    <mergeCell ref="D40:E40"/>
    <mergeCell ref="F35:G35"/>
    <mergeCell ref="H41:I41"/>
    <mergeCell ref="D38:E38"/>
    <mergeCell ref="F41:G41"/>
    <mergeCell ref="D41:E41"/>
    <mergeCell ref="C3:I3"/>
    <mergeCell ref="D54:E54"/>
    <mergeCell ref="D55:E55"/>
    <mergeCell ref="F54:N54"/>
    <mergeCell ref="F55:N55"/>
    <mergeCell ref="H34:I34"/>
    <mergeCell ref="H33:I33"/>
    <mergeCell ref="D27:E27"/>
    <mergeCell ref="H27:I27"/>
    <mergeCell ref="H25:I25"/>
  </mergeCells>
  <conditionalFormatting sqref="F51:I56 F60:I65 F69:I74">
    <cfRule type="expression" priority="3" dxfId="15" stopIfTrue="1">
      <formula>(CNTR_PrimaryMP=2)</formula>
    </cfRule>
  </conditionalFormatting>
  <conditionalFormatting sqref="D47:I47">
    <cfRule type="expression" priority="16" dxfId="0" stopIfTrue="1">
      <formula>(CNTR_PrimaryMP=1)</formula>
    </cfRule>
  </conditionalFormatting>
  <conditionalFormatting sqref="G85:N85">
    <cfRule type="expression" priority="25" dxfId="0" stopIfTrue="1">
      <formula>(CNTR_SmallEmitter=1)</formula>
    </cfRule>
  </conditionalFormatting>
  <conditionalFormatting sqref="D87:N87">
    <cfRule type="expression" priority="26" dxfId="0" stopIfTrue="1">
      <formula>(CNTR_SmallEmitter=2)</formula>
    </cfRule>
  </conditionalFormatting>
  <conditionalFormatting sqref="G89:N89">
    <cfRule type="expression" priority="29" dxfId="0" stopIfTrue="1">
      <formula>(CNTR_UseSmallEmTool=1)</formula>
    </cfRule>
  </conditionalFormatting>
  <conditionalFormatting sqref="D91:N91">
    <cfRule type="expression" priority="30" dxfId="0" stopIfTrue="1">
      <formula>OR((CNTR_UseSmallEmTool=2),(CNTR_SmallEmitter=2))</formula>
    </cfRule>
  </conditionalFormatting>
  <conditionalFormatting sqref="D93:N93">
    <cfRule type="expression" priority="32" dxfId="15" stopIfTrue="1">
      <formula>OR((CNTR_UseSmallEmTool=2),(CNTR_SmallEmitter=2))</formula>
    </cfRule>
  </conditionalFormatting>
  <conditionalFormatting sqref="D92:N92">
    <cfRule type="expression" priority="33" dxfId="0" stopIfTrue="1">
      <formula>OR((CNTR_UseSmallEmTool=2),(CNTR_SmallEmitter=2))</formula>
    </cfRule>
  </conditionalFormatting>
  <conditionalFormatting sqref="D89:E89">
    <cfRule type="expression" priority="1" dxfId="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39">
      <selection activeCell="B81" sqref="B81"/>
    </sheetView>
  </sheetViews>
  <sheetFormatPr defaultColWidth="11.421875" defaultRowHeight="12.75"/>
  <cols>
    <col min="1" max="1" width="3.28125" style="102" hidden="1" customWidth="1"/>
    <col min="2" max="2" width="3.28125" style="26" customWidth="1"/>
    <col min="3" max="3" width="4.140625" style="26" customWidth="1"/>
    <col min="4" max="13" width="12.7109375" style="26" customWidth="1"/>
    <col min="14" max="14" width="4.7109375" style="84" customWidth="1"/>
    <col min="15" max="15" width="9.140625" style="191" hidden="1" customWidth="1"/>
    <col min="16" max="16384" width="11.421875" style="26" customWidth="1"/>
  </cols>
  <sheetData>
    <row r="1" spans="1:15" s="102" customFormat="1" ht="12.75" hidden="1">
      <c r="A1" s="102" t="s">
        <v>1024</v>
      </c>
      <c r="O1" s="191" t="s">
        <v>1024</v>
      </c>
    </row>
    <row r="3" spans="3:15" ht="18.75" customHeight="1">
      <c r="C3" s="672" t="str">
        <f>Translations!$B$216</f>
        <v>CALCULATION OF CO2 EMISSIONS </v>
      </c>
      <c r="D3" s="672"/>
      <c r="E3" s="672"/>
      <c r="F3" s="672"/>
      <c r="G3" s="672"/>
      <c r="H3" s="672"/>
      <c r="I3" s="672"/>
      <c r="J3" s="672"/>
      <c r="K3" s="672"/>
      <c r="L3" s="672"/>
      <c r="M3" s="672"/>
      <c r="N3" s="672"/>
      <c r="O3" s="187" t="s">
        <v>692</v>
      </c>
    </row>
    <row r="4" spans="3:15" ht="12.75" customHeight="1">
      <c r="C4" s="439" t="str">
        <f>Translations!$B$217</f>
        <v>&lt;&lt;&lt; Go to Section 9 if eligible for simplified calculation &gt;&gt;&gt;</v>
      </c>
      <c r="D4" s="439"/>
      <c r="E4" s="439"/>
      <c r="F4" s="439"/>
      <c r="G4" s="439"/>
      <c r="H4" s="439"/>
      <c r="I4" s="439"/>
      <c r="J4" s="439"/>
      <c r="O4" s="188" t="s">
        <v>693</v>
      </c>
    </row>
    <row r="5" spans="3:15" ht="6.75" customHeight="1">
      <c r="C5" s="189"/>
      <c r="O5" s="190"/>
    </row>
    <row r="6" spans="3:13" ht="15.75">
      <c r="C6" s="128">
        <v>6</v>
      </c>
      <c r="D6" s="529" t="str">
        <f>Translations!$B$10</f>
        <v>Activity data</v>
      </c>
      <c r="E6" s="529"/>
      <c r="F6" s="529"/>
      <c r="G6" s="529"/>
      <c r="H6" s="529"/>
      <c r="I6" s="529"/>
      <c r="J6" s="529"/>
      <c r="K6" s="529"/>
      <c r="L6" s="529"/>
      <c r="M6" s="529"/>
    </row>
    <row r="7" spans="3:14" ht="12.75">
      <c r="C7" s="91"/>
      <c r="D7" s="91"/>
      <c r="E7" s="91"/>
      <c r="F7" s="91"/>
      <c r="G7" s="91"/>
      <c r="H7" s="91"/>
      <c r="I7" s="91"/>
      <c r="J7" s="91"/>
      <c r="K7" s="91"/>
      <c r="L7" s="192"/>
      <c r="M7" s="192"/>
      <c r="N7" s="192"/>
    </row>
    <row r="8" spans="3:14" ht="12.75">
      <c r="C8" s="194" t="s">
        <v>258</v>
      </c>
      <c r="D8" s="711" t="str">
        <f>Translations!$B$218</f>
        <v>Please specify the methodology used to measure fuel consumption for each aircraft type.</v>
      </c>
      <c r="E8" s="711"/>
      <c r="F8" s="711"/>
      <c r="G8" s="711"/>
      <c r="H8" s="711"/>
      <c r="I8" s="711"/>
      <c r="J8" s="711"/>
      <c r="K8" s="711"/>
      <c r="L8" s="711"/>
      <c r="M8" s="711"/>
      <c r="N8" s="195"/>
    </row>
    <row r="9" spans="3:14" ht="25.5" customHeight="1">
      <c r="C9" s="193"/>
      <c r="D9" s="633" t="str">
        <f>Translations!$B$219</f>
        <v>In each case, the method chosen should provide for the most complete and timely data combined with the lowest uncertainty without incurring unreasonable costs. 
Note that the Aircraft types are automatically taken from section 4(a).</v>
      </c>
      <c r="E9" s="633"/>
      <c r="F9" s="633"/>
      <c r="G9" s="633"/>
      <c r="H9" s="633"/>
      <c r="I9" s="633"/>
      <c r="J9" s="633"/>
      <c r="K9" s="633"/>
      <c r="L9" s="633"/>
      <c r="M9" s="633"/>
      <c r="N9" s="167"/>
    </row>
    <row r="10" spans="2:14" ht="51" customHeight="1">
      <c r="B10" s="73" t="str">
        <f>Translations!$B$160</f>
        <v>
</v>
      </c>
      <c r="C10" s="193"/>
      <c r="D10" s="196" t="str">
        <f>Translations!$B$220</f>
        <v>Method A</v>
      </c>
      <c r="E10" s="712"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712"/>
      <c r="G10" s="712"/>
      <c r="H10" s="712"/>
      <c r="I10" s="712"/>
      <c r="J10" s="712"/>
      <c r="K10" s="712"/>
      <c r="L10" s="712"/>
      <c r="M10" s="712"/>
      <c r="N10" s="197"/>
    </row>
    <row r="11" spans="2:14" ht="25.5" customHeight="1">
      <c r="B11" s="73" t="str">
        <f>Translations!$B$102</f>
        <v>
</v>
      </c>
      <c r="C11" s="193"/>
      <c r="D11" s="196" t="str">
        <f>Translations!$B$222</f>
        <v>Method B</v>
      </c>
      <c r="E11" s="713"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713"/>
      <c r="G11" s="713"/>
      <c r="H11" s="713"/>
      <c r="I11" s="713"/>
      <c r="J11" s="713"/>
      <c r="K11" s="713"/>
      <c r="L11" s="713"/>
      <c r="M11" s="713"/>
      <c r="N11" s="198"/>
    </row>
    <row r="12" spans="3:14" ht="12.75">
      <c r="C12" s="193"/>
      <c r="D12" s="120"/>
      <c r="E12" s="120"/>
      <c r="F12" s="120"/>
      <c r="G12" s="120"/>
      <c r="H12" s="120"/>
      <c r="I12" s="120"/>
      <c r="J12" s="120"/>
      <c r="K12" s="120"/>
      <c r="L12" s="120"/>
      <c r="M12" s="120"/>
      <c r="N12" s="199"/>
    </row>
    <row r="13" spans="2:13" ht="32.25" customHeight="1">
      <c r="B13" s="73" t="str">
        <f>Translations!$B$102</f>
        <v>
</v>
      </c>
      <c r="C13" s="193"/>
      <c r="D13" s="625" t="str">
        <f>Translations!$B$224</f>
        <v>Generic aircraft type (ICAO aircraft type designator) and sub-type</v>
      </c>
      <c r="E13" s="626"/>
      <c r="F13" s="656" t="str">
        <f>Translations!$B$225</f>
        <v>Method (A/B)</v>
      </c>
      <c r="G13" s="656"/>
      <c r="H13" s="625" t="str">
        <f>Translations!$B$226</f>
        <v>Data source used to determine fuel uplift</v>
      </c>
      <c r="I13" s="667"/>
      <c r="J13" s="626"/>
      <c r="K13" s="625" t="str">
        <f>Translations!$B$227</f>
        <v>Methods for transmitting, storing and retrieving data</v>
      </c>
      <c r="L13" s="667"/>
      <c r="M13" s="626"/>
    </row>
    <row r="14" spans="3:13" ht="12.75" customHeight="1">
      <c r="C14" s="193"/>
      <c r="D14" s="663">
        <f>IF(AND('Emission sources'!D18="",'Emission sources'!F18=""),"",CONCATENATE('Emission sources'!D18," ",'Emission sources'!F18))</f>
      </c>
      <c r="E14" s="664"/>
      <c r="F14" s="569" t="s">
        <v>303</v>
      </c>
      <c r="G14" s="569"/>
      <c r="H14" s="571" t="s">
        <v>303</v>
      </c>
      <c r="I14" s="665"/>
      <c r="J14" s="572"/>
      <c r="K14" s="571" t="s">
        <v>303</v>
      </c>
      <c r="L14" s="665"/>
      <c r="M14" s="572"/>
    </row>
    <row r="15" spans="3:13" ht="12.75">
      <c r="C15" s="193"/>
      <c r="D15" s="663">
        <f>IF(AND('Emission sources'!D19="",'Emission sources'!F19=""),"",CONCATENATE('Emission sources'!D19," ",'Emission sources'!F19))</f>
      </c>
      <c r="E15" s="664"/>
      <c r="F15" s="569" t="s">
        <v>303</v>
      </c>
      <c r="G15" s="569"/>
      <c r="H15" s="571" t="s">
        <v>303</v>
      </c>
      <c r="I15" s="665"/>
      <c r="J15" s="572"/>
      <c r="K15" s="571" t="s">
        <v>303</v>
      </c>
      <c r="L15" s="665"/>
      <c r="M15" s="572"/>
    </row>
    <row r="16" spans="3:13" ht="12.75">
      <c r="C16" s="193"/>
      <c r="D16" s="663">
        <f>IF(AND('Emission sources'!D20="",'Emission sources'!F20=""),"",CONCATENATE('Emission sources'!D20," ",'Emission sources'!F20))</f>
      </c>
      <c r="E16" s="664"/>
      <c r="F16" s="569" t="s">
        <v>303</v>
      </c>
      <c r="G16" s="569"/>
      <c r="H16" s="571" t="s">
        <v>303</v>
      </c>
      <c r="I16" s="665"/>
      <c r="J16" s="572"/>
      <c r="K16" s="571" t="s">
        <v>303</v>
      </c>
      <c r="L16" s="665"/>
      <c r="M16" s="572"/>
    </row>
    <row r="17" spans="3:13" ht="12.75">
      <c r="C17" s="193"/>
      <c r="D17" s="663">
        <f>IF(AND('Emission sources'!D21="",'Emission sources'!F21=""),"",CONCATENATE('Emission sources'!D21," ",'Emission sources'!F21))</f>
      </c>
      <c r="E17" s="664"/>
      <c r="F17" s="569" t="s">
        <v>303</v>
      </c>
      <c r="G17" s="569"/>
      <c r="H17" s="571" t="s">
        <v>303</v>
      </c>
      <c r="I17" s="665"/>
      <c r="J17" s="572"/>
      <c r="K17" s="571" t="s">
        <v>303</v>
      </c>
      <c r="L17" s="665"/>
      <c r="M17" s="572"/>
    </row>
    <row r="18" spans="3:13" ht="12.75">
      <c r="C18" s="193"/>
      <c r="D18" s="663">
        <f>IF(AND('Emission sources'!D22="",'Emission sources'!F22=""),"",CONCATENATE('Emission sources'!D22," ",'Emission sources'!F22))</f>
      </c>
      <c r="E18" s="664"/>
      <c r="F18" s="569" t="s">
        <v>303</v>
      </c>
      <c r="G18" s="569"/>
      <c r="H18" s="571" t="s">
        <v>303</v>
      </c>
      <c r="I18" s="665"/>
      <c r="J18" s="572"/>
      <c r="K18" s="571" t="s">
        <v>303</v>
      </c>
      <c r="L18" s="665"/>
      <c r="M18" s="572"/>
    </row>
    <row r="19" spans="3:13" ht="12.75">
      <c r="C19" s="193"/>
      <c r="D19" s="663">
        <f>IF(AND('Emission sources'!D23="",'Emission sources'!F23=""),"",CONCATENATE('Emission sources'!D23," ",'Emission sources'!F23))</f>
      </c>
      <c r="E19" s="664"/>
      <c r="F19" s="569" t="s">
        <v>303</v>
      </c>
      <c r="G19" s="569"/>
      <c r="H19" s="571" t="s">
        <v>303</v>
      </c>
      <c r="I19" s="665"/>
      <c r="J19" s="572"/>
      <c r="K19" s="571" t="s">
        <v>303</v>
      </c>
      <c r="L19" s="665"/>
      <c r="M19" s="572"/>
    </row>
    <row r="20" spans="3:13" ht="12.75">
      <c r="C20" s="193"/>
      <c r="D20" s="663">
        <f>IF(AND('Emission sources'!D24="",'Emission sources'!F24=""),"",CONCATENATE('Emission sources'!D24," ",'Emission sources'!F24))</f>
      </c>
      <c r="E20" s="664"/>
      <c r="F20" s="569" t="s">
        <v>303</v>
      </c>
      <c r="G20" s="569"/>
      <c r="H20" s="571" t="s">
        <v>303</v>
      </c>
      <c r="I20" s="665"/>
      <c r="J20" s="572"/>
      <c r="K20" s="571" t="s">
        <v>303</v>
      </c>
      <c r="L20" s="665"/>
      <c r="M20" s="572"/>
    </row>
    <row r="21" spans="3:13" ht="12.75">
      <c r="C21" s="193"/>
      <c r="D21" s="663">
        <f>IF(AND('Emission sources'!D25="",'Emission sources'!F25=""),"",CONCATENATE('Emission sources'!D25," ",'Emission sources'!F25))</f>
      </c>
      <c r="E21" s="664"/>
      <c r="F21" s="569" t="s">
        <v>303</v>
      </c>
      <c r="G21" s="569"/>
      <c r="H21" s="571" t="s">
        <v>303</v>
      </c>
      <c r="I21" s="665"/>
      <c r="J21" s="572"/>
      <c r="K21" s="571" t="s">
        <v>303</v>
      </c>
      <c r="L21" s="665"/>
      <c r="M21" s="572"/>
    </row>
    <row r="22" spans="3:13" ht="12.75">
      <c r="C22" s="193"/>
      <c r="D22" s="663">
        <f>IF(AND('Emission sources'!D26="",'Emission sources'!F26=""),"",CONCATENATE('Emission sources'!D26," ",'Emission sources'!F26))</f>
      </c>
      <c r="E22" s="664"/>
      <c r="F22" s="569" t="s">
        <v>303</v>
      </c>
      <c r="G22" s="569"/>
      <c r="H22" s="571" t="s">
        <v>303</v>
      </c>
      <c r="I22" s="665"/>
      <c r="J22" s="572"/>
      <c r="K22" s="571" t="s">
        <v>303</v>
      </c>
      <c r="L22" s="665"/>
      <c r="M22" s="572"/>
    </row>
    <row r="23" spans="3:14" ht="12.75">
      <c r="C23" s="193"/>
      <c r="D23" s="663">
        <f>IF(AND('Emission sources'!D27="",'Emission sources'!F27=""),"",CONCATENATE('Emission sources'!D27," ",'Emission sources'!F27))</f>
      </c>
      <c r="E23" s="664"/>
      <c r="F23" s="569" t="s">
        <v>303</v>
      </c>
      <c r="G23" s="569"/>
      <c r="H23" s="571" t="s">
        <v>303</v>
      </c>
      <c r="I23" s="665"/>
      <c r="J23" s="572"/>
      <c r="K23" s="571" t="s">
        <v>303</v>
      </c>
      <c r="L23" s="665"/>
      <c r="M23" s="572"/>
      <c r="N23" s="85"/>
    </row>
    <row r="24" spans="3:15" ht="25.5" customHeight="1">
      <c r="C24" s="107"/>
      <c r="D24"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4" s="613"/>
      <c r="F24" s="613"/>
      <c r="G24" s="613"/>
      <c r="H24" s="613"/>
      <c r="I24" s="613"/>
      <c r="J24" s="613"/>
      <c r="K24" s="613"/>
      <c r="L24" s="613"/>
      <c r="M24" s="613"/>
      <c r="N24" s="419"/>
      <c r="O24" s="102"/>
    </row>
    <row r="25" spans="3:15" ht="12.75" customHeight="1">
      <c r="C25" s="107"/>
      <c r="D25" s="610" t="str">
        <f>Translations!$B$838</f>
        <v>Thereafter the formulas in row C must be corrected in order to point to the correct aircraft type in section 4(a).</v>
      </c>
      <c r="E25" s="609"/>
      <c r="F25" s="609"/>
      <c r="G25" s="609"/>
      <c r="H25" s="609"/>
      <c r="I25" s="609"/>
      <c r="J25" s="609"/>
      <c r="K25" s="609"/>
      <c r="L25" s="609"/>
      <c r="M25" s="609"/>
      <c r="N25" s="419"/>
      <c r="O25" s="102"/>
    </row>
    <row r="26" spans="3:15" ht="12.75">
      <c r="C26" s="107"/>
      <c r="D26" s="584" t="str">
        <f>Translations!$B$187</f>
        <v>Only in case of very large fleets you should provide the list as a separate sheet in this file.</v>
      </c>
      <c r="E26" s="609"/>
      <c r="F26" s="609"/>
      <c r="G26" s="609"/>
      <c r="H26" s="609"/>
      <c r="I26" s="609"/>
      <c r="J26" s="609"/>
      <c r="K26" s="609"/>
      <c r="L26" s="609"/>
      <c r="M26" s="609"/>
      <c r="N26" s="420"/>
      <c r="O26" s="102"/>
    </row>
    <row r="27" spans="3:14" ht="12.75">
      <c r="C27" s="193"/>
      <c r="D27" s="120"/>
      <c r="E27" s="120"/>
      <c r="F27" s="120"/>
      <c r="G27" s="120"/>
      <c r="H27" s="120"/>
      <c r="I27" s="120"/>
      <c r="J27" s="120"/>
      <c r="K27" s="120"/>
      <c r="L27" s="120"/>
      <c r="M27" s="120"/>
      <c r="N27" s="199"/>
    </row>
    <row r="28" spans="2:14" ht="25.5">
      <c r="B28" s="73" t="str">
        <f>Translations!$B$102</f>
        <v>
</v>
      </c>
      <c r="C28" s="201" t="s">
        <v>261</v>
      </c>
      <c r="D28" s="671" t="str">
        <f>Translations!$B$229</f>
        <v>If the chosen methodology (Method A/Method B) is not applied for all aircraft types, please provide a justification for this approach in the box below</v>
      </c>
      <c r="E28" s="671"/>
      <c r="F28" s="671"/>
      <c r="G28" s="671"/>
      <c r="H28" s="671"/>
      <c r="I28" s="671"/>
      <c r="J28" s="671"/>
      <c r="K28" s="671"/>
      <c r="L28" s="671"/>
      <c r="M28" s="671"/>
      <c r="N28" s="195"/>
    </row>
    <row r="29" spans="3:14" ht="12.75">
      <c r="C29" s="201"/>
      <c r="D29" s="194"/>
      <c r="E29" s="194"/>
      <c r="F29" s="194"/>
      <c r="G29" s="194"/>
      <c r="H29" s="194"/>
      <c r="I29" s="194"/>
      <c r="J29" s="194"/>
      <c r="K29" s="194"/>
      <c r="L29" s="194"/>
      <c r="M29" s="194"/>
      <c r="N29" s="194"/>
    </row>
    <row r="30" spans="2:14" ht="76.5">
      <c r="B30" s="73" t="str">
        <f>Translations!$B$230</f>
        <v>
</v>
      </c>
      <c r="C30" s="193"/>
      <c r="D30" s="670"/>
      <c r="E30" s="670"/>
      <c r="F30" s="670"/>
      <c r="G30" s="670"/>
      <c r="H30" s="670"/>
      <c r="I30" s="670"/>
      <c r="J30" s="670"/>
      <c r="K30" s="670"/>
      <c r="L30" s="670"/>
      <c r="M30" s="670"/>
      <c r="N30" s="199"/>
    </row>
    <row r="31" spans="3:14" ht="12.75">
      <c r="C31" s="91"/>
      <c r="D31" s="194"/>
      <c r="E31" s="194"/>
      <c r="F31" s="194"/>
      <c r="G31" s="194"/>
      <c r="H31" s="194"/>
      <c r="I31" s="194"/>
      <c r="J31" s="194"/>
      <c r="K31" s="194"/>
      <c r="L31" s="194"/>
      <c r="M31" s="194"/>
      <c r="N31" s="194"/>
    </row>
    <row r="32" spans="1:15" s="205" customFormat="1" ht="12.75" customHeight="1">
      <c r="A32" s="204"/>
      <c r="B32" s="202" t="str">
        <f>Translations!$B$102</f>
        <v>
</v>
      </c>
      <c r="C32" s="203" t="s">
        <v>299</v>
      </c>
      <c r="D32" s="611" t="str">
        <f>Translations!$B$231</f>
        <v>Please provide details about the procedure to be used for defining the monitoring methodology for additional aircraft types.</v>
      </c>
      <c r="E32" s="612"/>
      <c r="F32" s="612"/>
      <c r="G32" s="612"/>
      <c r="H32" s="612"/>
      <c r="I32" s="612"/>
      <c r="J32" s="612"/>
      <c r="K32" s="612"/>
      <c r="L32" s="612"/>
      <c r="M32" s="612"/>
      <c r="N32" s="423"/>
      <c r="O32" s="204"/>
    </row>
    <row r="33" spans="1:15" s="209" customFormat="1" ht="40.5" customHeight="1">
      <c r="A33" s="427"/>
      <c r="B33" s="206"/>
      <c r="C33" s="203"/>
      <c r="D33" s="633" t="str">
        <f>Translations!$B$232</f>
        <v>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v>
      </c>
      <c r="E33" s="633"/>
      <c r="F33" s="633"/>
      <c r="G33" s="633"/>
      <c r="H33" s="633"/>
      <c r="I33" s="633"/>
      <c r="J33" s="633"/>
      <c r="K33" s="633"/>
      <c r="L33" s="633"/>
      <c r="M33" s="633"/>
      <c r="N33" s="207"/>
      <c r="O33" s="208"/>
    </row>
    <row r="34" spans="1:15" s="209" customFormat="1" ht="12.75" customHeight="1">
      <c r="A34" s="427"/>
      <c r="C34" s="210"/>
      <c r="D34" s="652" t="str">
        <f>Translations!$B$194</f>
        <v>Title of procedure</v>
      </c>
      <c r="E34" s="653"/>
      <c r="F34" s="651"/>
      <c r="G34" s="651"/>
      <c r="H34" s="651"/>
      <c r="I34" s="651"/>
      <c r="J34" s="651"/>
      <c r="K34" s="651"/>
      <c r="L34" s="651"/>
      <c r="M34" s="651"/>
      <c r="N34" s="184"/>
      <c r="O34" s="211"/>
    </row>
    <row r="35" spans="1:15" s="209" customFormat="1" ht="12.75" customHeight="1">
      <c r="A35" s="427"/>
      <c r="C35" s="210"/>
      <c r="D35" s="652" t="str">
        <f>Translations!$B$195</f>
        <v>Reference for procedure</v>
      </c>
      <c r="E35" s="653"/>
      <c r="F35" s="651"/>
      <c r="G35" s="651"/>
      <c r="H35" s="651"/>
      <c r="I35" s="651"/>
      <c r="J35" s="651"/>
      <c r="K35" s="651"/>
      <c r="L35" s="651"/>
      <c r="M35" s="651"/>
      <c r="N35" s="184"/>
      <c r="O35" s="211"/>
    </row>
    <row r="36" spans="1:15" s="209" customFormat="1" ht="63.75">
      <c r="A36" s="427"/>
      <c r="B36" s="212" t="str">
        <f>Translations!$B$196</f>
        <v>
</v>
      </c>
      <c r="C36" s="210"/>
      <c r="D36" s="652" t="str">
        <f>Translations!$B$197</f>
        <v>Brief description of procedure</v>
      </c>
      <c r="E36" s="653"/>
      <c r="F36" s="651"/>
      <c r="G36" s="651"/>
      <c r="H36" s="651"/>
      <c r="I36" s="651"/>
      <c r="J36" s="651"/>
      <c r="K36" s="651"/>
      <c r="L36" s="651"/>
      <c r="M36" s="651"/>
      <c r="N36" s="184"/>
      <c r="O36" s="211"/>
    </row>
    <row r="37" spans="1:15" s="209" customFormat="1" ht="25.5">
      <c r="A37" s="427"/>
      <c r="B37" s="212" t="str">
        <f>Translations!$B$102</f>
        <v>
</v>
      </c>
      <c r="C37" s="210"/>
      <c r="D37" s="652" t="str">
        <f>Translations!$B$198</f>
        <v>Post or department responsible for data maintenance</v>
      </c>
      <c r="E37" s="653"/>
      <c r="F37" s="651"/>
      <c r="G37" s="651"/>
      <c r="H37" s="651"/>
      <c r="I37" s="651"/>
      <c r="J37" s="651"/>
      <c r="K37" s="651"/>
      <c r="L37" s="651"/>
      <c r="M37" s="651"/>
      <c r="N37" s="184"/>
      <c r="O37" s="211"/>
    </row>
    <row r="38" spans="1:15" s="209" customFormat="1" ht="12.75" customHeight="1">
      <c r="A38" s="427"/>
      <c r="B38" s="212"/>
      <c r="C38" s="210"/>
      <c r="D38" s="652" t="str">
        <f>Translations!$B$199</f>
        <v>Location where records are kept</v>
      </c>
      <c r="E38" s="653"/>
      <c r="F38" s="651"/>
      <c r="G38" s="651"/>
      <c r="H38" s="651"/>
      <c r="I38" s="651"/>
      <c r="J38" s="651"/>
      <c r="K38" s="651"/>
      <c r="L38" s="651"/>
      <c r="M38" s="651"/>
      <c r="N38" s="184"/>
      <c r="O38" s="211"/>
    </row>
    <row r="39" spans="1:15" s="209" customFormat="1" ht="25.5" customHeight="1">
      <c r="A39" s="427"/>
      <c r="B39" s="212" t="str">
        <f>Translations!$B$102</f>
        <v>
</v>
      </c>
      <c r="C39" s="210"/>
      <c r="D39" s="652" t="str">
        <f>Translations!$B$233</f>
        <v>Name of system used (where applicable).</v>
      </c>
      <c r="E39" s="653"/>
      <c r="F39" s="651"/>
      <c r="G39" s="651"/>
      <c r="H39" s="651"/>
      <c r="I39" s="651"/>
      <c r="J39" s="651"/>
      <c r="K39" s="651"/>
      <c r="L39" s="651"/>
      <c r="M39" s="651"/>
      <c r="N39" s="184"/>
      <c r="O39" s="211"/>
    </row>
    <row r="40" spans="2:15" ht="12.75">
      <c r="B40" s="73"/>
      <c r="C40" s="107"/>
      <c r="D40" s="539"/>
      <c r="E40" s="539"/>
      <c r="F40" s="539"/>
      <c r="G40" s="539"/>
      <c r="H40" s="539"/>
      <c r="I40" s="539"/>
      <c r="J40" s="126"/>
      <c r="K40" s="126"/>
      <c r="L40" s="126"/>
      <c r="M40" s="126"/>
      <c r="N40" s="126"/>
      <c r="O40" s="102"/>
    </row>
    <row r="41" spans="2:14" ht="25.5" customHeight="1">
      <c r="B41" s="73" t="str">
        <f>Translations!$B$102</f>
        <v>
</v>
      </c>
      <c r="C41" s="201" t="s">
        <v>263</v>
      </c>
      <c r="D41" s="649" t="str">
        <f>Translations!$B$234</f>
        <v>Complete the following table with information about the systems and procedures to monitor fuel consumption per flight in both owned and leased-in aircraft.</v>
      </c>
      <c r="E41" s="649"/>
      <c r="F41" s="649"/>
      <c r="G41" s="649"/>
      <c r="H41" s="649"/>
      <c r="I41" s="649"/>
      <c r="J41" s="649"/>
      <c r="K41" s="649"/>
      <c r="L41" s="649"/>
      <c r="M41" s="649"/>
      <c r="N41" s="213"/>
    </row>
    <row r="42" spans="2:13" ht="17.25" customHeight="1">
      <c r="B42" s="73" t="str">
        <f>Translations!$B$102</f>
        <v>
</v>
      </c>
      <c r="C42" s="91"/>
      <c r="D42" s="633" t="str">
        <f>Translations!$B$235</f>
        <v>The procedure must include the selected tiers, a description of the measurement equipment, and the procedures for recording, retrieving, transmitting and storing information.</v>
      </c>
      <c r="E42" s="633"/>
      <c r="F42" s="633"/>
      <c r="G42" s="633"/>
      <c r="H42" s="633"/>
      <c r="I42" s="633"/>
      <c r="J42" s="633"/>
      <c r="K42" s="633"/>
      <c r="L42" s="633"/>
      <c r="M42" s="633"/>
    </row>
    <row r="43" spans="3:14" ht="12.75" customHeight="1">
      <c r="C43" s="157"/>
      <c r="D43" s="614" t="str">
        <f>Translations!$B$194</f>
        <v>Title of procedure</v>
      </c>
      <c r="E43" s="615"/>
      <c r="F43" s="619"/>
      <c r="G43" s="620"/>
      <c r="H43" s="620"/>
      <c r="I43" s="620"/>
      <c r="J43" s="620"/>
      <c r="K43" s="620"/>
      <c r="L43" s="632"/>
      <c r="M43" s="548"/>
      <c r="N43" s="163"/>
    </row>
    <row r="44" spans="3:14" ht="12.75" customHeight="1">
      <c r="C44" s="157"/>
      <c r="D44" s="614" t="str">
        <f>Translations!$B$195</f>
        <v>Reference for procedure</v>
      </c>
      <c r="E44" s="615"/>
      <c r="F44" s="619"/>
      <c r="G44" s="620"/>
      <c r="H44" s="620"/>
      <c r="I44" s="620"/>
      <c r="J44" s="620"/>
      <c r="K44" s="620"/>
      <c r="L44" s="632"/>
      <c r="M44" s="548"/>
      <c r="N44" s="163"/>
    </row>
    <row r="45" spans="2:14" ht="63.75">
      <c r="B45" s="73" t="str">
        <f>Translations!$B$196</f>
        <v>
</v>
      </c>
      <c r="C45" s="157"/>
      <c r="D45" s="614" t="str">
        <f>Translations!$B$197</f>
        <v>Brief description of procedure</v>
      </c>
      <c r="E45" s="615"/>
      <c r="F45" s="619"/>
      <c r="G45" s="620"/>
      <c r="H45" s="620"/>
      <c r="I45" s="620"/>
      <c r="J45" s="620"/>
      <c r="K45" s="620"/>
      <c r="L45" s="547"/>
      <c r="M45" s="687"/>
      <c r="N45" s="163"/>
    </row>
    <row r="46" spans="2:14" ht="22.5" customHeight="1">
      <c r="B46" s="73"/>
      <c r="C46" s="157"/>
      <c r="D46" s="614" t="str">
        <f>Translations!$B$198</f>
        <v>Post or department responsible for data maintenance</v>
      </c>
      <c r="E46" s="615"/>
      <c r="F46" s="619"/>
      <c r="G46" s="620"/>
      <c r="H46" s="620"/>
      <c r="I46" s="620"/>
      <c r="J46" s="620"/>
      <c r="K46" s="620"/>
      <c r="L46" s="632"/>
      <c r="M46" s="548"/>
      <c r="N46" s="163"/>
    </row>
    <row r="47" spans="2:14" ht="12.75" customHeight="1">
      <c r="B47" s="73"/>
      <c r="C47" s="157"/>
      <c r="D47" s="614" t="str">
        <f>Translations!$B$199</f>
        <v>Location where records are kept</v>
      </c>
      <c r="E47" s="615"/>
      <c r="F47" s="619"/>
      <c r="G47" s="620"/>
      <c r="H47" s="620"/>
      <c r="I47" s="620"/>
      <c r="J47" s="620"/>
      <c r="K47" s="620"/>
      <c r="L47" s="632"/>
      <c r="M47" s="548"/>
      <c r="N47" s="163"/>
    </row>
    <row r="48" spans="2:14" ht="25.5" customHeight="1">
      <c r="B48" s="73" t="str">
        <f>Translations!$B$102</f>
        <v>
</v>
      </c>
      <c r="C48" s="157"/>
      <c r="D48" s="614" t="str">
        <f>Translations!$B$233</f>
        <v>Name of system used (where applicable).</v>
      </c>
      <c r="E48" s="615"/>
      <c r="F48" s="619"/>
      <c r="G48" s="620"/>
      <c r="H48" s="620"/>
      <c r="I48" s="620"/>
      <c r="J48" s="620"/>
      <c r="K48" s="620"/>
      <c r="L48" s="632"/>
      <c r="M48" s="548"/>
      <c r="N48" s="163"/>
    </row>
    <row r="49" spans="3:13" ht="12.75">
      <c r="C49" s="91"/>
      <c r="D49" s="158"/>
      <c r="E49" s="158"/>
      <c r="F49" s="159"/>
      <c r="G49" s="159"/>
      <c r="H49" s="159"/>
      <c r="I49" s="159"/>
      <c r="J49" s="159"/>
      <c r="K49" s="159"/>
      <c r="L49" s="159"/>
      <c r="M49" s="159"/>
    </row>
    <row r="50" spans="3:14" ht="12.75" customHeight="1">
      <c r="C50" s="201" t="s">
        <v>671</v>
      </c>
      <c r="D50" s="452" t="str">
        <f>Translations!$B$236</f>
        <v>Please specify the method used to determine the density used for fuel uplifts and fuel in tanks, for each aircraft type.</v>
      </c>
      <c r="E50" s="452"/>
      <c r="F50" s="452"/>
      <c r="G50" s="452"/>
      <c r="H50" s="452"/>
      <c r="I50" s="452"/>
      <c r="J50" s="452"/>
      <c r="K50" s="452"/>
      <c r="L50" s="452"/>
      <c r="M50" s="452"/>
      <c r="N50" s="92"/>
    </row>
    <row r="51" spans="2:14" ht="25.5" customHeight="1">
      <c r="B51" s="73" t="str">
        <f>Translations!$B$102</f>
        <v>
</v>
      </c>
      <c r="C51" s="201"/>
      <c r="D51" s="633" t="str">
        <f>Translations!$B$237</f>
        <v>Actual density values should be used unless it is shown to the satisfaction of the Competent Authority that actual values are not available and a standard density factor of 0.8 kg/l shall be applied.</v>
      </c>
      <c r="E51" s="633"/>
      <c r="F51" s="633"/>
      <c r="G51" s="633"/>
      <c r="H51" s="633"/>
      <c r="I51" s="633"/>
      <c r="J51" s="633"/>
      <c r="K51" s="633"/>
      <c r="L51" s="633"/>
      <c r="M51" s="633"/>
      <c r="N51" s="167"/>
    </row>
    <row r="52" spans="2:15" ht="38.25" customHeight="1">
      <c r="B52" s="73" t="str">
        <f>Translations!$B$118</f>
        <v>
</v>
      </c>
      <c r="C52" s="201"/>
      <c r="D52" s="625" t="str">
        <f>Translations!$B$238</f>
        <v>Generic aircraft type (ICAO aircraft type designator)  and sub-type</v>
      </c>
      <c r="E52" s="626"/>
      <c r="F52" s="656" t="str">
        <f>Translations!$B$239</f>
        <v>Method to determine actual density values of fuel uplifts</v>
      </c>
      <c r="G52" s="656"/>
      <c r="H52" s="656" t="str">
        <f>Translations!$B$240</f>
        <v>Method to determine actual density values of fuel in tanks</v>
      </c>
      <c r="I52" s="656"/>
      <c r="J52" s="616" t="str">
        <f>Translations!$B$241</f>
        <v>Justification for using standard value if measurement is not feasible, and other remarks</v>
      </c>
      <c r="K52" s="617"/>
      <c r="L52" s="617"/>
      <c r="M52" s="618"/>
      <c r="N52" s="214"/>
      <c r="O52" s="215" t="s">
        <v>918</v>
      </c>
    </row>
    <row r="53" spans="3:15" ht="12.75">
      <c r="C53" s="201"/>
      <c r="D53" s="663">
        <f>IF(AND('Emission sources'!D18="",'Emission sources'!F18=""),"",CONCATENATE('Emission sources'!D18," ",'Emission sources'!F18))</f>
      </c>
      <c r="E53" s="664"/>
      <c r="F53" s="571" t="s">
        <v>303</v>
      </c>
      <c r="G53" s="572"/>
      <c r="H53" s="571" t="s">
        <v>303</v>
      </c>
      <c r="I53" s="572"/>
      <c r="J53" s="619"/>
      <c r="K53" s="620"/>
      <c r="L53" s="620"/>
      <c r="M53" s="621"/>
      <c r="N53" s="185"/>
      <c r="O53" s="216" t="b">
        <f aca="true" t="shared" si="0" ref="O53:O62">OR(AND(NOT(ISBLANK(F53)),F53=INDEX(DensMethod,4)),AND(NOT(ISBLANK(H53)),H53=INDEX(DensMethod,4)))</f>
        <v>0</v>
      </c>
    </row>
    <row r="54" spans="3:15" ht="12.75">
      <c r="C54" s="201"/>
      <c r="D54" s="663">
        <f>IF(AND('Emission sources'!D19="",'Emission sources'!F19=""),"",CONCATENATE('Emission sources'!D19," ",'Emission sources'!F19))</f>
      </c>
      <c r="E54" s="664"/>
      <c r="F54" s="571" t="s">
        <v>303</v>
      </c>
      <c r="G54" s="572"/>
      <c r="H54" s="571" t="s">
        <v>303</v>
      </c>
      <c r="I54" s="572"/>
      <c r="J54" s="619"/>
      <c r="K54" s="620"/>
      <c r="L54" s="620"/>
      <c r="M54" s="621"/>
      <c r="N54" s="185"/>
      <c r="O54" s="216" t="b">
        <f t="shared" si="0"/>
        <v>0</v>
      </c>
    </row>
    <row r="55" spans="3:15" ht="12.75">
      <c r="C55" s="201"/>
      <c r="D55" s="663">
        <f>IF(AND('Emission sources'!D20="",'Emission sources'!F20=""),"",CONCATENATE('Emission sources'!D20," ",'Emission sources'!F20))</f>
      </c>
      <c r="E55" s="664"/>
      <c r="F55" s="571" t="s">
        <v>303</v>
      </c>
      <c r="G55" s="572"/>
      <c r="H55" s="571" t="s">
        <v>303</v>
      </c>
      <c r="I55" s="572"/>
      <c r="J55" s="619"/>
      <c r="K55" s="620"/>
      <c r="L55" s="620"/>
      <c r="M55" s="621"/>
      <c r="N55" s="185"/>
      <c r="O55" s="216" t="b">
        <f t="shared" si="0"/>
        <v>0</v>
      </c>
    </row>
    <row r="56" spans="3:15" ht="12.75">
      <c r="C56" s="201"/>
      <c r="D56" s="663">
        <f>IF(AND('Emission sources'!D21="",'Emission sources'!F21=""),"",CONCATENATE('Emission sources'!D21," ",'Emission sources'!F21))</f>
      </c>
      <c r="E56" s="664"/>
      <c r="F56" s="571" t="s">
        <v>303</v>
      </c>
      <c r="G56" s="572"/>
      <c r="H56" s="571" t="s">
        <v>303</v>
      </c>
      <c r="I56" s="572"/>
      <c r="J56" s="619"/>
      <c r="K56" s="620"/>
      <c r="L56" s="620"/>
      <c r="M56" s="621"/>
      <c r="N56" s="185"/>
      <c r="O56" s="216" t="b">
        <f t="shared" si="0"/>
        <v>0</v>
      </c>
    </row>
    <row r="57" spans="3:15" ht="12.75">
      <c r="C57" s="201"/>
      <c r="D57" s="663">
        <f>IF(AND('Emission sources'!D22="",'Emission sources'!F22=""),"",CONCATENATE('Emission sources'!D22," ",'Emission sources'!F22))</f>
      </c>
      <c r="E57" s="664"/>
      <c r="F57" s="571" t="s">
        <v>303</v>
      </c>
      <c r="G57" s="572"/>
      <c r="H57" s="571" t="s">
        <v>303</v>
      </c>
      <c r="I57" s="572"/>
      <c r="J57" s="619"/>
      <c r="K57" s="620"/>
      <c r="L57" s="620"/>
      <c r="M57" s="621"/>
      <c r="N57" s="185"/>
      <c r="O57" s="216" t="b">
        <f t="shared" si="0"/>
        <v>0</v>
      </c>
    </row>
    <row r="58" spans="3:15" ht="12.75">
      <c r="C58" s="201"/>
      <c r="D58" s="663">
        <f>IF(AND('Emission sources'!D23="",'Emission sources'!F23=""),"",CONCATENATE('Emission sources'!D23," ",'Emission sources'!F23))</f>
      </c>
      <c r="E58" s="664"/>
      <c r="F58" s="571" t="s">
        <v>303</v>
      </c>
      <c r="G58" s="572"/>
      <c r="H58" s="571" t="s">
        <v>303</v>
      </c>
      <c r="I58" s="572"/>
      <c r="J58" s="619"/>
      <c r="K58" s="620"/>
      <c r="L58" s="620"/>
      <c r="M58" s="621"/>
      <c r="N58" s="185"/>
      <c r="O58" s="216" t="b">
        <f t="shared" si="0"/>
        <v>0</v>
      </c>
    </row>
    <row r="59" spans="3:15" ht="12.75">
      <c r="C59" s="201"/>
      <c r="D59" s="663">
        <f>IF(AND('Emission sources'!D24="",'Emission sources'!F24=""),"",CONCATENATE('Emission sources'!D24," ",'Emission sources'!F24))</f>
      </c>
      <c r="E59" s="664"/>
      <c r="F59" s="571" t="s">
        <v>303</v>
      </c>
      <c r="G59" s="572"/>
      <c r="H59" s="571" t="s">
        <v>303</v>
      </c>
      <c r="I59" s="572"/>
      <c r="J59" s="619"/>
      <c r="K59" s="620"/>
      <c r="L59" s="620"/>
      <c r="M59" s="621"/>
      <c r="N59" s="185"/>
      <c r="O59" s="216" t="b">
        <f t="shared" si="0"/>
        <v>0</v>
      </c>
    </row>
    <row r="60" spans="3:15" ht="12.75">
      <c r="C60" s="201"/>
      <c r="D60" s="663">
        <f>IF(AND('Emission sources'!D25="",'Emission sources'!F25=""),"",CONCATENATE('Emission sources'!D25," ",'Emission sources'!F25))</f>
      </c>
      <c r="E60" s="664"/>
      <c r="F60" s="571" t="s">
        <v>303</v>
      </c>
      <c r="G60" s="572"/>
      <c r="H60" s="571" t="s">
        <v>303</v>
      </c>
      <c r="I60" s="572"/>
      <c r="J60" s="619"/>
      <c r="K60" s="620"/>
      <c r="L60" s="620"/>
      <c r="M60" s="621"/>
      <c r="N60" s="185"/>
      <c r="O60" s="216" t="b">
        <f t="shared" si="0"/>
        <v>0</v>
      </c>
    </row>
    <row r="61" spans="3:15" ht="12.75">
      <c r="C61" s="201"/>
      <c r="D61" s="663">
        <f>IF(AND('Emission sources'!D26="",'Emission sources'!F26=""),"",CONCATENATE('Emission sources'!D26," ",'Emission sources'!F26))</f>
      </c>
      <c r="E61" s="664"/>
      <c r="F61" s="571" t="s">
        <v>303</v>
      </c>
      <c r="G61" s="572"/>
      <c r="H61" s="571" t="s">
        <v>303</v>
      </c>
      <c r="I61" s="572"/>
      <c r="J61" s="619"/>
      <c r="K61" s="620"/>
      <c r="L61" s="620"/>
      <c r="M61" s="621"/>
      <c r="N61" s="185"/>
      <c r="O61" s="216" t="b">
        <f t="shared" si="0"/>
        <v>0</v>
      </c>
    </row>
    <row r="62" spans="3:15" ht="12.75">
      <c r="C62" s="201"/>
      <c r="D62" s="663">
        <f>IF(AND('Emission sources'!D27="",'Emission sources'!F27=""),"",CONCATENATE('Emission sources'!D27," ",'Emission sources'!F27))</f>
      </c>
      <c r="E62" s="664"/>
      <c r="F62" s="571" t="s">
        <v>303</v>
      </c>
      <c r="G62" s="572"/>
      <c r="H62" s="571" t="s">
        <v>303</v>
      </c>
      <c r="I62" s="572"/>
      <c r="J62" s="619"/>
      <c r="K62" s="620"/>
      <c r="L62" s="620"/>
      <c r="M62" s="621"/>
      <c r="N62" s="185"/>
      <c r="O62" s="216" t="b">
        <f t="shared" si="0"/>
        <v>0</v>
      </c>
    </row>
    <row r="63" spans="3:15" ht="25.5" customHeight="1">
      <c r="C63" s="107"/>
      <c r="D63"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13"/>
      <c r="F63" s="613"/>
      <c r="G63" s="613"/>
      <c r="H63" s="613"/>
      <c r="I63" s="613"/>
      <c r="J63" s="613"/>
      <c r="K63" s="613"/>
      <c r="L63" s="613"/>
      <c r="M63" s="613"/>
      <c r="N63" s="419"/>
      <c r="O63" s="102"/>
    </row>
    <row r="64" spans="3:15" ht="12.75" customHeight="1">
      <c r="C64" s="107"/>
      <c r="D64" s="610" t="str">
        <f>Translations!$B$838</f>
        <v>Thereafter the formulas in row C must be corrected in order to point to the correct aircraft type in section 4(a).</v>
      </c>
      <c r="E64" s="609"/>
      <c r="F64" s="609"/>
      <c r="G64" s="609"/>
      <c r="H64" s="609"/>
      <c r="I64" s="609"/>
      <c r="J64" s="609"/>
      <c r="K64" s="609"/>
      <c r="L64" s="609"/>
      <c r="M64" s="609"/>
      <c r="N64" s="419"/>
      <c r="O64" s="102"/>
    </row>
    <row r="65" spans="3:15" ht="12.75">
      <c r="C65" s="107"/>
      <c r="D65" s="584" t="str">
        <f>Translations!$B$187</f>
        <v>Only in case of very large fleets you should provide the list as a separate sheet in this file.</v>
      </c>
      <c r="E65" s="609"/>
      <c r="F65" s="609"/>
      <c r="G65" s="609"/>
      <c r="H65" s="609"/>
      <c r="I65" s="609"/>
      <c r="J65" s="609"/>
      <c r="K65" s="609"/>
      <c r="L65" s="609"/>
      <c r="M65" s="609"/>
      <c r="N65" s="420"/>
      <c r="O65" s="102"/>
    </row>
    <row r="66" spans="3:12" ht="12.75">
      <c r="C66" s="107"/>
      <c r="D66" s="217"/>
      <c r="E66" s="217"/>
      <c r="F66" s="217"/>
      <c r="G66" s="217"/>
      <c r="H66" s="217"/>
      <c r="I66" s="217"/>
      <c r="J66" s="217"/>
      <c r="K66" s="217"/>
      <c r="L66" s="217"/>
    </row>
    <row r="67" spans="2:14" ht="25.5" customHeight="1">
      <c r="B67" s="73" t="str">
        <f>Translations!$B$102</f>
        <v>
</v>
      </c>
      <c r="C67" s="201" t="s">
        <v>259</v>
      </c>
      <c r="D67" s="649" t="str">
        <f>Translations!$B$243</f>
        <v>Complete the following table with information about the procedures for measurement of the density used for fuel uplifts and fuel in tanks, in both owned and leased-in aircraft.</v>
      </c>
      <c r="E67" s="649"/>
      <c r="F67" s="649"/>
      <c r="G67" s="649"/>
      <c r="H67" s="649"/>
      <c r="I67" s="649"/>
      <c r="J67" s="649"/>
      <c r="K67" s="649"/>
      <c r="L67" s="649"/>
      <c r="M67" s="649"/>
      <c r="N67" s="213"/>
    </row>
    <row r="68" spans="2:13" ht="12.75">
      <c r="B68" s="73"/>
      <c r="C68" s="91"/>
      <c r="D68" s="633" t="str">
        <f>Translations!$B$244</f>
        <v>The procedure must include a description of the measurement instruments involved, or if measurement is not feasible, justification for applying the standard value.</v>
      </c>
      <c r="E68" s="633"/>
      <c r="F68" s="633"/>
      <c r="G68" s="633"/>
      <c r="H68" s="633"/>
      <c r="I68" s="633"/>
      <c r="J68" s="633"/>
      <c r="K68" s="633"/>
      <c r="L68" s="633"/>
      <c r="M68" s="633"/>
    </row>
    <row r="69" spans="3:14" ht="12.75">
      <c r="C69" s="157"/>
      <c r="D69" s="638" t="str">
        <f>Translations!$B$194</f>
        <v>Title of procedure</v>
      </c>
      <c r="E69" s="639"/>
      <c r="F69" s="619"/>
      <c r="G69" s="620"/>
      <c r="H69" s="620"/>
      <c r="I69" s="620"/>
      <c r="J69" s="620"/>
      <c r="K69" s="620"/>
      <c r="L69" s="632"/>
      <c r="M69" s="548"/>
      <c r="N69" s="163"/>
    </row>
    <row r="70" spans="3:14" ht="12.75">
      <c r="C70" s="157"/>
      <c r="D70" s="638" t="str">
        <f>Translations!$B$195</f>
        <v>Reference for procedure</v>
      </c>
      <c r="E70" s="638"/>
      <c r="F70" s="619"/>
      <c r="G70" s="620"/>
      <c r="H70" s="620"/>
      <c r="I70" s="620"/>
      <c r="J70" s="620"/>
      <c r="K70" s="620"/>
      <c r="L70" s="632"/>
      <c r="M70" s="548"/>
      <c r="N70" s="163"/>
    </row>
    <row r="71" spans="2:14" ht="63.75">
      <c r="B71" s="73" t="str">
        <f>Translations!$B$196</f>
        <v>
</v>
      </c>
      <c r="C71" s="157"/>
      <c r="D71" s="638" t="str">
        <f>Translations!$B$197</f>
        <v>Brief description of procedure</v>
      </c>
      <c r="E71" s="638"/>
      <c r="F71" s="619"/>
      <c r="G71" s="620"/>
      <c r="H71" s="620"/>
      <c r="I71" s="620"/>
      <c r="J71" s="620"/>
      <c r="K71" s="620"/>
      <c r="L71" s="632"/>
      <c r="M71" s="548"/>
      <c r="N71" s="163"/>
    </row>
    <row r="72" spans="2:14" ht="21.75" customHeight="1">
      <c r="B72" s="73"/>
      <c r="C72" s="157"/>
      <c r="D72" s="638" t="str">
        <f>Translations!$B$198</f>
        <v>Post or department responsible for data maintenance</v>
      </c>
      <c r="E72" s="639"/>
      <c r="F72" s="619"/>
      <c r="G72" s="620"/>
      <c r="H72" s="620"/>
      <c r="I72" s="620"/>
      <c r="J72" s="620"/>
      <c r="K72" s="620"/>
      <c r="L72" s="632"/>
      <c r="M72" s="548"/>
      <c r="N72" s="163"/>
    </row>
    <row r="73" spans="2:14" ht="12.75">
      <c r="B73" s="73"/>
      <c r="C73" s="157"/>
      <c r="D73" s="638" t="str">
        <f>Translations!$B$199</f>
        <v>Location where records are kept</v>
      </c>
      <c r="E73" s="639"/>
      <c r="F73" s="619"/>
      <c r="G73" s="620"/>
      <c r="H73" s="620"/>
      <c r="I73" s="620"/>
      <c r="J73" s="620"/>
      <c r="K73" s="620"/>
      <c r="L73" s="632"/>
      <c r="M73" s="548"/>
      <c r="N73" s="163"/>
    </row>
    <row r="74" spans="2:14" ht="25.5">
      <c r="B74" s="73" t="str">
        <f>Translations!$B$102</f>
        <v>
</v>
      </c>
      <c r="C74" s="157"/>
      <c r="D74" s="638" t="str">
        <f>Translations!$B$233</f>
        <v>Name of system used (where applicable).</v>
      </c>
      <c r="E74" s="639"/>
      <c r="F74" s="619"/>
      <c r="G74" s="620"/>
      <c r="H74" s="620"/>
      <c r="I74" s="620"/>
      <c r="J74" s="620"/>
      <c r="K74" s="620"/>
      <c r="L74" s="632"/>
      <c r="M74" s="548"/>
      <c r="N74" s="163"/>
    </row>
    <row r="75" spans="3:13" ht="12.75">
      <c r="C75" s="91"/>
      <c r="D75" s="158"/>
      <c r="E75" s="158"/>
      <c r="F75" s="159"/>
      <c r="G75" s="159"/>
      <c r="H75" s="159"/>
      <c r="I75" s="159"/>
      <c r="J75" s="159"/>
      <c r="K75" s="159"/>
      <c r="L75" s="159"/>
      <c r="M75" s="159"/>
    </row>
    <row r="76" spans="2:14" ht="25.5" customHeight="1">
      <c r="B76" s="73" t="str">
        <f>Translations!$B$102</f>
        <v>
</v>
      </c>
      <c r="C76" s="201" t="s">
        <v>570</v>
      </c>
      <c r="D76" s="452" t="str">
        <f>Translations!$B$245</f>
        <v>If applicable, provide a list of deviations from the general methodologies for determining fuel uplifts/fuel contained in the tank and density for specific aerodromes.</v>
      </c>
      <c r="E76" s="452"/>
      <c r="F76" s="452"/>
      <c r="G76" s="452"/>
      <c r="H76" s="452"/>
      <c r="I76" s="452"/>
      <c r="J76" s="452"/>
      <c r="K76" s="452"/>
      <c r="L76" s="452"/>
      <c r="M76" s="452"/>
      <c r="N76" s="92"/>
    </row>
    <row r="77" spans="2:14" ht="38.25" customHeight="1">
      <c r="B77" s="73" t="str">
        <f>Translations!$B$118</f>
        <v>
</v>
      </c>
      <c r="C77" s="201"/>
      <c r="D77" s="580"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77" s="580"/>
      <c r="F77" s="580"/>
      <c r="G77" s="580"/>
      <c r="H77" s="580"/>
      <c r="I77" s="580"/>
      <c r="J77" s="580"/>
      <c r="K77" s="580"/>
      <c r="L77" s="580"/>
      <c r="M77" s="580"/>
      <c r="N77" s="167"/>
    </row>
    <row r="78" spans="2:13" ht="25.5" customHeight="1">
      <c r="B78" s="73" t="str">
        <f>Translations!$B$102</f>
        <v>
</v>
      </c>
      <c r="D78" s="625" t="str">
        <f>Translations!$B$247</f>
        <v>Type of deviation</v>
      </c>
      <c r="E78" s="626"/>
      <c r="F78" s="625" t="str">
        <f>Translations!$B$248</f>
        <v>Justification of special circumstances</v>
      </c>
      <c r="G78" s="667"/>
      <c r="H78" s="667"/>
      <c r="I78" s="667"/>
      <c r="J78" s="626"/>
      <c r="K78" s="656" t="str">
        <f>Translations!$B$249</f>
        <v>Aerodromes for which deviation applies</v>
      </c>
      <c r="L78" s="656"/>
      <c r="M78" s="656"/>
    </row>
    <row r="79" spans="2:13" ht="38.25">
      <c r="B79" s="73" t="str">
        <f>Translations!$B$118</f>
        <v>
</v>
      </c>
      <c r="D79" s="594"/>
      <c r="E79" s="628"/>
      <c r="F79" s="594"/>
      <c r="G79" s="627"/>
      <c r="H79" s="627"/>
      <c r="I79" s="627"/>
      <c r="J79" s="628"/>
      <c r="K79" s="666"/>
      <c r="L79" s="666"/>
      <c r="M79" s="666"/>
    </row>
    <row r="80" spans="2:13" ht="38.25">
      <c r="B80" s="73" t="str">
        <f>Translations!$B$118</f>
        <v>
</v>
      </c>
      <c r="D80" s="594"/>
      <c r="E80" s="628"/>
      <c r="F80" s="594"/>
      <c r="G80" s="627"/>
      <c r="H80" s="627"/>
      <c r="I80" s="627"/>
      <c r="J80" s="628"/>
      <c r="K80" s="666"/>
      <c r="L80" s="666"/>
      <c r="M80" s="666"/>
    </row>
    <row r="81" spans="2:13" ht="38.25">
      <c r="B81" s="73" t="str">
        <f>Translations!$B$118</f>
        <v>
</v>
      </c>
      <c r="D81" s="594"/>
      <c r="E81" s="628"/>
      <c r="F81" s="594"/>
      <c r="G81" s="627"/>
      <c r="H81" s="627"/>
      <c r="I81" s="627"/>
      <c r="J81" s="628"/>
      <c r="K81" s="666"/>
      <c r="L81" s="666"/>
      <c r="M81" s="666"/>
    </row>
    <row r="82" spans="2:13" ht="38.25">
      <c r="B82" s="73" t="str">
        <f>Translations!$B$118</f>
        <v>
</v>
      </c>
      <c r="D82" s="594"/>
      <c r="E82" s="628"/>
      <c r="F82" s="594"/>
      <c r="G82" s="627"/>
      <c r="H82" s="627"/>
      <c r="I82" s="627"/>
      <c r="J82" s="628"/>
      <c r="K82" s="666"/>
      <c r="L82" s="666"/>
      <c r="M82" s="666"/>
    </row>
    <row r="83" spans="2:13" ht="38.25">
      <c r="B83" s="73" t="str">
        <f>Translations!$B$118</f>
        <v>
</v>
      </c>
      <c r="D83" s="594"/>
      <c r="E83" s="628"/>
      <c r="F83" s="594"/>
      <c r="G83" s="627"/>
      <c r="H83" s="627"/>
      <c r="I83" s="627"/>
      <c r="J83" s="628"/>
      <c r="K83" s="666"/>
      <c r="L83" s="666"/>
      <c r="M83" s="666"/>
    </row>
    <row r="84" spans="3:15" ht="25.5" customHeight="1">
      <c r="C84" s="107"/>
      <c r="D84"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4" s="613"/>
      <c r="F84" s="613"/>
      <c r="G84" s="613"/>
      <c r="H84" s="613"/>
      <c r="I84" s="613"/>
      <c r="J84" s="613"/>
      <c r="K84" s="613"/>
      <c r="L84" s="613"/>
      <c r="M84" s="613"/>
      <c r="N84" s="419"/>
      <c r="O84" s="102"/>
    </row>
    <row r="85" spans="3:14" ht="13.5" customHeight="1">
      <c r="C85" s="218"/>
      <c r="D85" s="113"/>
      <c r="E85" s="113"/>
      <c r="F85" s="113"/>
      <c r="G85" s="113"/>
      <c r="H85" s="113"/>
      <c r="I85" s="113"/>
      <c r="J85" s="113"/>
      <c r="K85" s="113"/>
      <c r="L85" s="113"/>
      <c r="M85" s="113"/>
      <c r="N85" s="90"/>
    </row>
    <row r="86" spans="3:13" ht="13.5" customHeight="1">
      <c r="C86" s="128">
        <v>7</v>
      </c>
      <c r="D86" s="529" t="str">
        <f>Translations!$B$250</f>
        <v>Uncertainty Assessment</v>
      </c>
      <c r="E86" s="529"/>
      <c r="F86" s="529"/>
      <c r="G86" s="529"/>
      <c r="H86" s="529"/>
      <c r="I86" s="529"/>
      <c r="J86" s="529"/>
      <c r="K86" s="529"/>
      <c r="L86" s="529"/>
      <c r="M86" s="529"/>
    </row>
    <row r="87" spans="3:14" ht="13.5" customHeight="1">
      <c r="C87" s="218"/>
      <c r="D87" s="113"/>
      <c r="E87" s="113"/>
      <c r="F87" s="113"/>
      <c r="G87" s="113"/>
      <c r="H87" s="113"/>
      <c r="I87" s="113"/>
      <c r="J87" s="113"/>
      <c r="K87" s="113"/>
      <c r="L87" s="113"/>
      <c r="M87" s="113"/>
      <c r="N87" s="90"/>
    </row>
    <row r="88" spans="2:14" ht="25.5">
      <c r="B88" s="73" t="str">
        <f>Translations!$B$102</f>
        <v>
</v>
      </c>
      <c r="C88" s="219" t="s">
        <v>258</v>
      </c>
      <c r="D88" s="452" t="str">
        <f>Translations!$B$251</f>
        <v>Where on-board systems are used for measuring fuel uplifts and the quantity remaining in the tank, please provide uncertainty associated with the on-board measurement equipment.</v>
      </c>
      <c r="E88" s="452"/>
      <c r="F88" s="452"/>
      <c r="G88" s="452"/>
      <c r="H88" s="452"/>
      <c r="I88" s="452"/>
      <c r="J88" s="452"/>
      <c r="K88" s="452"/>
      <c r="L88" s="452"/>
      <c r="M88" s="452"/>
      <c r="N88" s="92"/>
    </row>
    <row r="89" spans="2:14" ht="45.75" customHeight="1">
      <c r="B89" s="73" t="str">
        <f>Translations!$B$102</f>
        <v>
</v>
      </c>
      <c r="C89" s="113"/>
      <c r="D89" s="707" t="str">
        <f>Translations!$B$252</f>
        <v>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v>
      </c>
      <c r="E89" s="633"/>
      <c r="F89" s="633"/>
      <c r="G89" s="633"/>
      <c r="H89" s="633"/>
      <c r="I89" s="633"/>
      <c r="J89" s="633"/>
      <c r="K89" s="633"/>
      <c r="L89" s="633"/>
      <c r="M89" s="633"/>
      <c r="N89" s="90"/>
    </row>
    <row r="90" spans="2:15" ht="12.75" customHeight="1">
      <c r="B90" s="73"/>
      <c r="C90" s="113"/>
      <c r="D90" s="634" t="str">
        <f>Translations!$B$238</f>
        <v>Generic aircraft type (ICAO aircraft type designator)  and sub-type</v>
      </c>
      <c r="E90" s="635"/>
      <c r="F90" s="668" t="str">
        <f>Translations!$B$253</f>
        <v>Uncertainty of measurement of fuel remaining in the tank</v>
      </c>
      <c r="G90" s="634" t="str">
        <f>Translations!$B$254</f>
        <v>Are fuel uplifts determined solely by the invoiced quantity of fuel or other appropriate information provided by the supplier?</v>
      </c>
      <c r="H90" s="635"/>
      <c r="I90" s="570" t="str">
        <f>Translations!$B$255</f>
        <v>If no:</v>
      </c>
      <c r="J90" s="570"/>
      <c r="K90" s="570"/>
      <c r="L90" s="570"/>
      <c r="M90" s="570"/>
      <c r="N90" s="220"/>
      <c r="O90" s="102"/>
    </row>
    <row r="91" spans="2:15" ht="45" customHeight="1">
      <c r="B91" s="73"/>
      <c r="C91" s="113"/>
      <c r="D91" s="636"/>
      <c r="E91" s="637"/>
      <c r="F91" s="669"/>
      <c r="G91" s="636"/>
      <c r="H91" s="637"/>
      <c r="I91" s="570" t="str">
        <f>Translations!$B$256</f>
        <v>Measurement equipment
uncertainty
(+/-%)</v>
      </c>
      <c r="J91" s="570"/>
      <c r="K91" s="570" t="str">
        <f>Translations!$B$257</f>
        <v>Location of evidence of routine checks of the fuel measurement systems</v>
      </c>
      <c r="L91" s="570"/>
      <c r="M91" s="570"/>
      <c r="N91" s="220"/>
      <c r="O91" s="102"/>
    </row>
    <row r="92" spans="3:15" ht="12.75">
      <c r="C92" s="113"/>
      <c r="D92" s="663">
        <f>IF(AND('Emission sources'!D18="",'Emission sources'!F18=""),"",CONCATENATE('Emission sources'!D18," ",'Emission sources'!F18))</f>
      </c>
      <c r="E92" s="664"/>
      <c r="F92" s="22"/>
      <c r="G92" s="623" t="s">
        <v>303</v>
      </c>
      <c r="H92" s="624"/>
      <c r="I92" s="622" t="s">
        <v>303</v>
      </c>
      <c r="J92" s="622"/>
      <c r="K92" s="622"/>
      <c r="L92" s="622"/>
      <c r="M92" s="622"/>
      <c r="N92" s="220"/>
      <c r="O92" s="102"/>
    </row>
    <row r="93" spans="3:15" ht="12.75">
      <c r="C93" s="113"/>
      <c r="D93" s="663">
        <f>IF(AND('Emission sources'!D19="",'Emission sources'!F19=""),"",CONCATENATE('Emission sources'!D19," ",'Emission sources'!F19))</f>
      </c>
      <c r="E93" s="664"/>
      <c r="F93" s="22"/>
      <c r="G93" s="623" t="s">
        <v>303</v>
      </c>
      <c r="H93" s="624"/>
      <c r="I93" s="622" t="s">
        <v>303</v>
      </c>
      <c r="J93" s="622"/>
      <c r="K93" s="622"/>
      <c r="L93" s="622"/>
      <c r="M93" s="622"/>
      <c r="N93" s="220"/>
      <c r="O93" s="102"/>
    </row>
    <row r="94" spans="3:15" ht="12.75">
      <c r="C94" s="113"/>
      <c r="D94" s="663">
        <f>IF(AND('Emission sources'!D20="",'Emission sources'!F20=""),"",CONCATENATE('Emission sources'!D20," ",'Emission sources'!F20))</f>
      </c>
      <c r="E94" s="664"/>
      <c r="F94" s="22"/>
      <c r="G94" s="623" t="s">
        <v>303</v>
      </c>
      <c r="H94" s="624"/>
      <c r="I94" s="622" t="s">
        <v>303</v>
      </c>
      <c r="J94" s="622"/>
      <c r="K94" s="622"/>
      <c r="L94" s="622"/>
      <c r="M94" s="622"/>
      <c r="N94" s="220"/>
      <c r="O94" s="102"/>
    </row>
    <row r="95" spans="3:15" ht="12.75">
      <c r="C95" s="113"/>
      <c r="D95" s="663">
        <f>IF(AND('Emission sources'!D21="",'Emission sources'!F21=""),"",CONCATENATE('Emission sources'!D21," ",'Emission sources'!F21))</f>
      </c>
      <c r="E95" s="664"/>
      <c r="F95" s="22"/>
      <c r="G95" s="623" t="s">
        <v>303</v>
      </c>
      <c r="H95" s="624"/>
      <c r="I95" s="622" t="s">
        <v>303</v>
      </c>
      <c r="J95" s="622"/>
      <c r="K95" s="622"/>
      <c r="L95" s="622"/>
      <c r="M95" s="622"/>
      <c r="N95" s="220"/>
      <c r="O95" s="102"/>
    </row>
    <row r="96" spans="3:15" ht="12.75">
      <c r="C96" s="113"/>
      <c r="D96" s="663">
        <f>IF(AND('Emission sources'!D22="",'Emission sources'!F22=""),"",CONCATENATE('Emission sources'!D22," ",'Emission sources'!F22))</f>
      </c>
      <c r="E96" s="664"/>
      <c r="F96" s="22"/>
      <c r="G96" s="623" t="s">
        <v>303</v>
      </c>
      <c r="H96" s="624"/>
      <c r="I96" s="622" t="s">
        <v>303</v>
      </c>
      <c r="J96" s="622"/>
      <c r="K96" s="622"/>
      <c r="L96" s="622"/>
      <c r="M96" s="622"/>
      <c r="N96" s="220"/>
      <c r="O96" s="102"/>
    </row>
    <row r="97" spans="3:15" ht="12.75">
      <c r="C97" s="113"/>
      <c r="D97" s="663">
        <f>IF(AND('Emission sources'!D23="",'Emission sources'!F23=""),"",CONCATENATE('Emission sources'!D23," ",'Emission sources'!F23))</f>
      </c>
      <c r="E97" s="664"/>
      <c r="F97" s="22"/>
      <c r="G97" s="623" t="s">
        <v>303</v>
      </c>
      <c r="H97" s="624"/>
      <c r="I97" s="622" t="s">
        <v>303</v>
      </c>
      <c r="J97" s="622"/>
      <c r="K97" s="622"/>
      <c r="L97" s="622"/>
      <c r="M97" s="622"/>
      <c r="N97" s="220"/>
      <c r="O97" s="102"/>
    </row>
    <row r="98" spans="3:15" ht="12.75">
      <c r="C98" s="113"/>
      <c r="D98" s="663">
        <f>IF(AND('Emission sources'!D24="",'Emission sources'!F24=""),"",CONCATENATE('Emission sources'!D24," ",'Emission sources'!F24))</f>
      </c>
      <c r="E98" s="664"/>
      <c r="F98" s="22"/>
      <c r="G98" s="623" t="s">
        <v>303</v>
      </c>
      <c r="H98" s="624"/>
      <c r="I98" s="622" t="s">
        <v>303</v>
      </c>
      <c r="J98" s="622"/>
      <c r="K98" s="622"/>
      <c r="L98" s="622"/>
      <c r="M98" s="622"/>
      <c r="N98" s="220"/>
      <c r="O98" s="102"/>
    </row>
    <row r="99" spans="3:15" ht="12.75">
      <c r="C99" s="113"/>
      <c r="D99" s="663">
        <f>IF(AND('Emission sources'!D25="",'Emission sources'!F25=""),"",CONCATENATE('Emission sources'!D25," ",'Emission sources'!F25))</f>
      </c>
      <c r="E99" s="664"/>
      <c r="F99" s="22"/>
      <c r="G99" s="623" t="s">
        <v>303</v>
      </c>
      <c r="H99" s="624"/>
      <c r="I99" s="622" t="s">
        <v>303</v>
      </c>
      <c r="J99" s="622"/>
      <c r="K99" s="622"/>
      <c r="L99" s="622"/>
      <c r="M99" s="622"/>
      <c r="N99" s="220"/>
      <c r="O99" s="102"/>
    </row>
    <row r="100" spans="3:15" ht="12.75">
      <c r="C100" s="113"/>
      <c r="D100" s="663">
        <f>IF(AND('Emission sources'!D26="",'Emission sources'!F26=""),"",CONCATENATE('Emission sources'!D26," ",'Emission sources'!F26))</f>
      </c>
      <c r="E100" s="664"/>
      <c r="F100" s="22"/>
      <c r="G100" s="623" t="s">
        <v>303</v>
      </c>
      <c r="H100" s="624"/>
      <c r="I100" s="622" t="s">
        <v>303</v>
      </c>
      <c r="J100" s="622"/>
      <c r="K100" s="622"/>
      <c r="L100" s="622"/>
      <c r="M100" s="622"/>
      <c r="N100" s="220"/>
      <c r="O100" s="102"/>
    </row>
    <row r="101" spans="3:15" ht="12.75">
      <c r="C101" s="113"/>
      <c r="D101" s="663">
        <f>IF(AND('Emission sources'!D27="",'Emission sources'!F27=""),"",CONCATENATE('Emission sources'!D27," ",'Emission sources'!F27))</f>
      </c>
      <c r="E101" s="664"/>
      <c r="F101" s="22"/>
      <c r="G101" s="623" t="s">
        <v>303</v>
      </c>
      <c r="H101" s="624"/>
      <c r="I101" s="622" t="s">
        <v>303</v>
      </c>
      <c r="J101" s="622"/>
      <c r="K101" s="622"/>
      <c r="L101" s="622"/>
      <c r="M101" s="622"/>
      <c r="N101" s="220"/>
      <c r="O101" s="102"/>
    </row>
    <row r="102" spans="3:15" ht="25.5" customHeight="1">
      <c r="C102" s="107"/>
      <c r="D102"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02" s="613"/>
      <c r="F102" s="613"/>
      <c r="G102" s="613"/>
      <c r="H102" s="613"/>
      <c r="I102" s="613"/>
      <c r="J102" s="613"/>
      <c r="K102" s="613"/>
      <c r="L102" s="613"/>
      <c r="M102" s="613"/>
      <c r="N102" s="419"/>
      <c r="O102" s="102"/>
    </row>
    <row r="103" spans="3:15" ht="12.75" customHeight="1">
      <c r="C103" s="107"/>
      <c r="D103" s="610" t="str">
        <f>Translations!$B$838</f>
        <v>Thereafter the formulas in row C must be corrected in order to point to the correct aircraft type in section 4(a).</v>
      </c>
      <c r="E103" s="609"/>
      <c r="F103" s="609"/>
      <c r="G103" s="609"/>
      <c r="H103" s="609"/>
      <c r="I103" s="609"/>
      <c r="J103" s="609"/>
      <c r="K103" s="609"/>
      <c r="L103" s="609"/>
      <c r="M103" s="609"/>
      <c r="N103" s="419"/>
      <c r="O103" s="102"/>
    </row>
    <row r="104" spans="3:15" ht="12.75">
      <c r="C104" s="107"/>
      <c r="D104" s="584" t="str">
        <f>Translations!$B$187</f>
        <v>Only in case of very large fleets you should provide the list as a separate sheet in this file.</v>
      </c>
      <c r="E104" s="609"/>
      <c r="F104" s="609"/>
      <c r="G104" s="609"/>
      <c r="H104" s="609"/>
      <c r="I104" s="609"/>
      <c r="J104" s="609"/>
      <c r="K104" s="609"/>
      <c r="L104" s="609"/>
      <c r="M104" s="609"/>
      <c r="N104" s="420"/>
      <c r="O104" s="102"/>
    </row>
    <row r="105" spans="4:14" ht="12.75">
      <c r="D105" s="221"/>
      <c r="E105" s="221"/>
      <c r="F105" s="221"/>
      <c r="G105" s="221"/>
      <c r="H105" s="221"/>
      <c r="I105" s="221"/>
      <c r="J105" s="221"/>
      <c r="K105" s="221"/>
      <c r="L105" s="221"/>
      <c r="M105" s="221"/>
      <c r="N105" s="160"/>
    </row>
    <row r="106" spans="2:14" ht="18.75" customHeight="1">
      <c r="B106" s="73" t="str">
        <f>Translations!$B$102</f>
        <v>
</v>
      </c>
      <c r="C106" s="219" t="s">
        <v>261</v>
      </c>
      <c r="D106" s="554" t="str">
        <f>Translations!$B$258</f>
        <v>Please identify the main sources of uncertainty and their associated levels of uncertainty for your fuel consumption measurements.</v>
      </c>
      <c r="E106" s="554"/>
      <c r="F106" s="554"/>
      <c r="G106" s="554"/>
      <c r="H106" s="554"/>
      <c r="I106" s="554"/>
      <c r="J106" s="554"/>
      <c r="K106" s="554"/>
      <c r="L106" s="554"/>
      <c r="M106" s="554"/>
      <c r="N106" s="161"/>
    </row>
    <row r="107" spans="2:14" ht="25.5" customHeight="1">
      <c r="B107" s="73" t="str">
        <f>Translations!$B$102</f>
        <v>
</v>
      </c>
      <c r="C107" s="219"/>
      <c r="D107" s="640" t="str">
        <f>Translations!$B$259</f>
        <v>You are not required to carry out a detailed uncertainty assessment, provided that you identify the sources of uncertainties and their associated levels of uncertainty. Uncertainties for other components than those listed in 7(a) may be based on conservative expert judgement.</v>
      </c>
      <c r="E107" s="580"/>
      <c r="F107" s="580"/>
      <c r="G107" s="580"/>
      <c r="H107" s="580"/>
      <c r="I107" s="580"/>
      <c r="J107" s="580"/>
      <c r="K107" s="580"/>
      <c r="L107" s="580"/>
      <c r="M107" s="580"/>
      <c r="N107" s="167"/>
    </row>
    <row r="108" spans="2:14" ht="22.5" customHeight="1">
      <c r="B108" s="73"/>
      <c r="C108" s="219"/>
      <c r="D108" s="673" t="str">
        <f>Translations!$B$260</f>
        <v>Source of uncertainty</v>
      </c>
      <c r="E108" s="674"/>
      <c r="F108" s="674"/>
      <c r="G108" s="223" t="str">
        <f>Translations!$B$261</f>
        <v>Level of uncertainty</v>
      </c>
      <c r="H108" s="675" t="str">
        <f>Translations!$B$262</f>
        <v>Comments on level of uncertainty</v>
      </c>
      <c r="I108" s="676"/>
      <c r="J108" s="676"/>
      <c r="K108" s="676"/>
      <c r="L108" s="676"/>
      <c r="M108" s="677"/>
      <c r="N108" s="167"/>
    </row>
    <row r="109" spans="2:14" ht="12.75">
      <c r="B109" s="73"/>
      <c r="D109" s="619"/>
      <c r="E109" s="620"/>
      <c r="F109" s="621"/>
      <c r="G109" s="22"/>
      <c r="H109" s="619"/>
      <c r="I109" s="620"/>
      <c r="J109" s="620"/>
      <c r="K109" s="620"/>
      <c r="L109" s="620"/>
      <c r="M109" s="621"/>
      <c r="N109" s="90"/>
    </row>
    <row r="110" spans="2:14" ht="12.75">
      <c r="B110" s="73"/>
      <c r="D110" s="619"/>
      <c r="E110" s="620"/>
      <c r="F110" s="621"/>
      <c r="G110" s="22"/>
      <c r="H110" s="619"/>
      <c r="I110" s="620"/>
      <c r="J110" s="620"/>
      <c r="K110" s="620"/>
      <c r="L110" s="620"/>
      <c r="M110" s="621"/>
      <c r="N110" s="90"/>
    </row>
    <row r="111" spans="2:14" ht="12.75">
      <c r="B111" s="73"/>
      <c r="D111" s="619"/>
      <c r="E111" s="620"/>
      <c r="F111" s="621"/>
      <c r="G111" s="22"/>
      <c r="H111" s="619"/>
      <c r="I111" s="620"/>
      <c r="J111" s="620"/>
      <c r="K111" s="620"/>
      <c r="L111" s="620"/>
      <c r="M111" s="621"/>
      <c r="N111" s="90"/>
    </row>
    <row r="112" spans="2:14" ht="12.75">
      <c r="B112" s="73"/>
      <c r="D112" s="619"/>
      <c r="E112" s="620"/>
      <c r="F112" s="621"/>
      <c r="G112" s="22"/>
      <c r="H112" s="619"/>
      <c r="I112" s="620"/>
      <c r="J112" s="620"/>
      <c r="K112" s="620"/>
      <c r="L112" s="620"/>
      <c r="M112" s="621"/>
      <c r="N112" s="90"/>
    </row>
    <row r="113" spans="2:14" ht="12.75">
      <c r="B113" s="73"/>
      <c r="D113" s="619"/>
      <c r="E113" s="620"/>
      <c r="F113" s="621"/>
      <c r="G113" s="22"/>
      <c r="H113" s="619"/>
      <c r="I113" s="620"/>
      <c r="J113" s="620"/>
      <c r="K113" s="620"/>
      <c r="L113" s="620"/>
      <c r="M113" s="621"/>
      <c r="N113" s="90"/>
    </row>
    <row r="114" spans="2:14" ht="12.75">
      <c r="B114" s="73"/>
      <c r="D114" s="619"/>
      <c r="E114" s="620"/>
      <c r="F114" s="621"/>
      <c r="G114" s="22"/>
      <c r="H114" s="619"/>
      <c r="I114" s="620"/>
      <c r="J114" s="620"/>
      <c r="K114" s="620"/>
      <c r="L114" s="620"/>
      <c r="M114" s="621"/>
      <c r="N114" s="90"/>
    </row>
    <row r="115" spans="2:14" ht="12.75">
      <c r="B115" s="73"/>
      <c r="D115" s="619"/>
      <c r="E115" s="620"/>
      <c r="F115" s="621"/>
      <c r="G115" s="22"/>
      <c r="H115" s="619"/>
      <c r="I115" s="620"/>
      <c r="J115" s="620"/>
      <c r="K115" s="620"/>
      <c r="L115" s="620"/>
      <c r="M115" s="621"/>
      <c r="N115" s="90"/>
    </row>
    <row r="116" spans="2:14" ht="12.75">
      <c r="B116" s="73"/>
      <c r="D116" s="619"/>
      <c r="E116" s="620"/>
      <c r="F116" s="621"/>
      <c r="G116" s="22"/>
      <c r="H116" s="619"/>
      <c r="I116" s="620"/>
      <c r="J116" s="620"/>
      <c r="K116" s="620"/>
      <c r="L116" s="620"/>
      <c r="M116" s="621"/>
      <c r="N116" s="90"/>
    </row>
    <row r="117" spans="2:14" ht="12.75">
      <c r="B117" s="73"/>
      <c r="D117" s="619"/>
      <c r="E117" s="620"/>
      <c r="F117" s="621"/>
      <c r="G117" s="22"/>
      <c r="H117" s="619"/>
      <c r="I117" s="620"/>
      <c r="J117" s="620"/>
      <c r="K117" s="620"/>
      <c r="L117" s="620"/>
      <c r="M117" s="621"/>
      <c r="N117" s="90"/>
    </row>
    <row r="118" spans="2:14" ht="12.75">
      <c r="B118" s="73"/>
      <c r="D118" s="619"/>
      <c r="E118" s="620"/>
      <c r="F118" s="621"/>
      <c r="G118" s="22"/>
      <c r="H118" s="619"/>
      <c r="I118" s="620"/>
      <c r="J118" s="620"/>
      <c r="K118" s="620"/>
      <c r="L118" s="620"/>
      <c r="M118" s="621"/>
      <c r="N118" s="90"/>
    </row>
    <row r="119" spans="3:15" ht="25.5" customHeight="1">
      <c r="C119" s="107"/>
      <c r="D119" s="582"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9" s="613"/>
      <c r="F119" s="613"/>
      <c r="G119" s="613"/>
      <c r="H119" s="613"/>
      <c r="I119" s="613"/>
      <c r="J119" s="613"/>
      <c r="K119" s="613"/>
      <c r="L119" s="613"/>
      <c r="M119" s="613"/>
      <c r="N119" s="419"/>
      <c r="O119" s="102"/>
    </row>
    <row r="120" spans="4:14" ht="12.75">
      <c r="D120" s="221"/>
      <c r="E120" s="221"/>
      <c r="F120" s="221"/>
      <c r="G120" s="221"/>
      <c r="H120" s="221"/>
      <c r="I120" s="221"/>
      <c r="J120" s="221"/>
      <c r="K120" s="221"/>
      <c r="L120" s="221"/>
      <c r="M120" s="221"/>
      <c r="N120" s="160"/>
    </row>
    <row r="121" spans="1:15" s="84" customFormat="1" ht="12.75" customHeight="1">
      <c r="A121" s="102"/>
      <c r="B121" s="133"/>
      <c r="C121" s="107" t="s">
        <v>299</v>
      </c>
      <c r="D121" s="471" t="str">
        <f>Translations!$B$263</f>
        <v>Please provide details about the uncertainty threshold you intend to meet for each source stream (fuel type).</v>
      </c>
      <c r="E121" s="471"/>
      <c r="F121" s="471"/>
      <c r="G121" s="471"/>
      <c r="H121" s="471"/>
      <c r="I121" s="471"/>
      <c r="J121" s="471"/>
      <c r="K121" s="471"/>
      <c r="L121" s="471"/>
      <c r="M121" s="471"/>
      <c r="O121" s="191"/>
    </row>
    <row r="122" spans="1:15" s="84" customFormat="1" ht="24.75" customHeight="1">
      <c r="A122" s="102"/>
      <c r="B122" s="133" t="str">
        <f>Translations!$B$118</f>
        <v>
</v>
      </c>
      <c r="C122" s="107"/>
      <c r="D122" s="658" t="str">
        <f>Translations!$B$264</f>
        <v>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v>
      </c>
      <c r="E122" s="658"/>
      <c r="F122" s="658"/>
      <c r="G122" s="658"/>
      <c r="H122" s="658"/>
      <c r="I122" s="658"/>
      <c r="J122" s="658"/>
      <c r="K122" s="658"/>
      <c r="L122" s="658"/>
      <c r="M122" s="658"/>
      <c r="O122" s="191"/>
    </row>
    <row r="123" spans="1:15" s="84" customFormat="1" ht="29.25" customHeight="1">
      <c r="A123" s="102"/>
      <c r="B123" s="133" t="str">
        <f>Translations!$B$118</f>
        <v>
</v>
      </c>
      <c r="C123" s="107"/>
      <c r="D123" s="658" t="str">
        <f>Translations!$B$265</f>
        <v>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v>
      </c>
      <c r="E123" s="658"/>
      <c r="F123" s="658"/>
      <c r="G123" s="658"/>
      <c r="H123" s="658"/>
      <c r="I123" s="658"/>
      <c r="J123" s="658"/>
      <c r="K123" s="658"/>
      <c r="L123" s="658"/>
      <c r="M123" s="658"/>
      <c r="O123" s="191"/>
    </row>
    <row r="124" spans="1:15" s="84" customFormat="1" ht="33.75" customHeight="1" thickBot="1">
      <c r="A124" s="102"/>
      <c r="C124" s="157"/>
      <c r="D124" s="661" t="str">
        <f>Translations!$B$266</f>
        <v>Source stream (Fuel type)</v>
      </c>
      <c r="E124" s="662"/>
      <c r="F124" s="661" t="str">
        <f>Translations!$B$267</f>
        <v>Estimated annual fossil CO2 emissions from each fuel</v>
      </c>
      <c r="G124" s="662"/>
      <c r="H124" s="224" t="str">
        <f>Translations!$B$268</f>
        <v>% of total estimated CO2 emissions </v>
      </c>
      <c r="I124" s="225" t="str">
        <f>Translations!$B$269</f>
        <v>Source stream classification</v>
      </c>
      <c r="J124" s="225" t="str">
        <f>Translations!$B$270</f>
        <v>Fuel consumption uncertainty</v>
      </c>
      <c r="K124" s="224" t="str">
        <f>Translations!$B$271</f>
        <v>Tier number</v>
      </c>
      <c r="O124" s="191"/>
    </row>
    <row r="125" spans="1:15" s="84" customFormat="1" ht="15" customHeight="1">
      <c r="A125" s="102"/>
      <c r="C125" s="691" t="str">
        <f>Translations!$B$272</f>
        <v>Std Fuels</v>
      </c>
      <c r="D125" s="688" t="str">
        <f>Translations!$B$273</f>
        <v>Jet kerosene (Jet A1 or Jet A)</v>
      </c>
      <c r="E125" s="689"/>
      <c r="F125" s="654"/>
      <c r="G125" s="655"/>
      <c r="H125" s="226" t="str">
        <f aca="true" t="shared" si="1" ref="H125:H135">IF($G$136&lt;&gt;0,F125/$G$136,"-")</f>
        <v>-</v>
      </c>
      <c r="I125" s="21" t="s">
        <v>303</v>
      </c>
      <c r="J125" s="21" t="s">
        <v>303</v>
      </c>
      <c r="K125" s="227">
        <f aca="true" t="shared" si="2" ref="K125:K135">INDEX(UncertTierResult,MATCH(J125,UncertThreshold,0))</f>
      </c>
      <c r="O125" s="228"/>
    </row>
    <row r="126" spans="1:15" s="84" customFormat="1" ht="15" customHeight="1">
      <c r="A126" s="102"/>
      <c r="C126" s="691"/>
      <c r="D126" s="701" t="str">
        <f>Translations!$B$274</f>
        <v>Jet gasoline (Jet B)</v>
      </c>
      <c r="E126" s="702"/>
      <c r="F126" s="647"/>
      <c r="G126" s="648"/>
      <c r="H126" s="229" t="str">
        <f t="shared" si="1"/>
        <v>-</v>
      </c>
      <c r="I126" s="18" t="s">
        <v>303</v>
      </c>
      <c r="J126" s="18" t="s">
        <v>303</v>
      </c>
      <c r="K126" s="230">
        <f t="shared" si="2"/>
      </c>
      <c r="O126" s="228"/>
    </row>
    <row r="127" spans="1:15" s="84" customFormat="1" ht="15" customHeight="1" thickBot="1">
      <c r="A127" s="102"/>
      <c r="C127" s="692"/>
      <c r="D127" s="695" t="str">
        <f>Translations!$B$275</f>
        <v>Aviation gasoline (AvGas)</v>
      </c>
      <c r="E127" s="696"/>
      <c r="F127" s="659"/>
      <c r="G127" s="660"/>
      <c r="H127" s="231" t="str">
        <f t="shared" si="1"/>
        <v>-</v>
      </c>
      <c r="I127" s="19" t="s">
        <v>303</v>
      </c>
      <c r="J127" s="19" t="s">
        <v>303</v>
      </c>
      <c r="K127" s="232">
        <f t="shared" si="2"/>
      </c>
      <c r="O127" s="191"/>
    </row>
    <row r="128" spans="1:15" s="84" customFormat="1" ht="15" customHeight="1">
      <c r="A128" s="102"/>
      <c r="C128" s="700" t="str">
        <f>Translations!$B$276</f>
        <v>Alternatives</v>
      </c>
      <c r="D128" s="693"/>
      <c r="E128" s="694"/>
      <c r="F128" s="645"/>
      <c r="G128" s="646"/>
      <c r="H128" s="233" t="str">
        <f t="shared" si="1"/>
        <v>-</v>
      </c>
      <c r="I128" s="20" t="s">
        <v>303</v>
      </c>
      <c r="J128" s="20" t="s">
        <v>303</v>
      </c>
      <c r="K128" s="234">
        <f t="shared" si="2"/>
      </c>
      <c r="O128" s="191"/>
    </row>
    <row r="129" spans="1:15" s="84" customFormat="1" ht="15" customHeight="1">
      <c r="A129" s="102"/>
      <c r="C129" s="691"/>
      <c r="D129" s="678"/>
      <c r="E129" s="679"/>
      <c r="F129" s="647"/>
      <c r="G129" s="648"/>
      <c r="H129" s="229" t="str">
        <f t="shared" si="1"/>
        <v>-</v>
      </c>
      <c r="I129" s="18" t="s">
        <v>303</v>
      </c>
      <c r="J129" s="18" t="s">
        <v>303</v>
      </c>
      <c r="K129" s="230">
        <f t="shared" si="2"/>
      </c>
      <c r="O129" s="191"/>
    </row>
    <row r="130" spans="1:15" s="84" customFormat="1" ht="15" customHeight="1">
      <c r="A130" s="102"/>
      <c r="C130" s="691"/>
      <c r="D130" s="678"/>
      <c r="E130" s="679"/>
      <c r="F130" s="647"/>
      <c r="G130" s="648"/>
      <c r="H130" s="229" t="str">
        <f t="shared" si="1"/>
        <v>-</v>
      </c>
      <c r="I130" s="18" t="s">
        <v>303</v>
      </c>
      <c r="J130" s="18" t="s">
        <v>303</v>
      </c>
      <c r="K130" s="230">
        <f t="shared" si="2"/>
      </c>
      <c r="O130" s="191"/>
    </row>
    <row r="131" spans="1:15" s="84" customFormat="1" ht="15" customHeight="1" thickBot="1">
      <c r="A131" s="102"/>
      <c r="C131" s="692"/>
      <c r="D131" s="680"/>
      <c r="E131" s="681"/>
      <c r="F131" s="659"/>
      <c r="G131" s="660"/>
      <c r="H131" s="231" t="str">
        <f t="shared" si="1"/>
        <v>-</v>
      </c>
      <c r="I131" s="19" t="s">
        <v>303</v>
      </c>
      <c r="J131" s="19" t="s">
        <v>303</v>
      </c>
      <c r="K131" s="232">
        <f t="shared" si="2"/>
      </c>
      <c r="O131" s="191"/>
    </row>
    <row r="132" spans="1:15" s="84" customFormat="1" ht="15" customHeight="1">
      <c r="A132" s="102"/>
      <c r="C132" s="697" t="str">
        <f>Translations!$B$277</f>
        <v>Biofuels</v>
      </c>
      <c r="D132" s="693"/>
      <c r="E132" s="694"/>
      <c r="F132" s="645"/>
      <c r="G132" s="646"/>
      <c r="H132" s="233" t="str">
        <f t="shared" si="1"/>
        <v>-</v>
      </c>
      <c r="I132" s="20" t="s">
        <v>303</v>
      </c>
      <c r="J132" s="20" t="s">
        <v>303</v>
      </c>
      <c r="K132" s="234">
        <f t="shared" si="2"/>
      </c>
      <c r="O132" s="191"/>
    </row>
    <row r="133" spans="1:15" s="84" customFormat="1" ht="15" customHeight="1">
      <c r="A133" s="102"/>
      <c r="C133" s="698"/>
      <c r="D133" s="678"/>
      <c r="E133" s="679"/>
      <c r="F133" s="647"/>
      <c r="G133" s="648"/>
      <c r="H133" s="229" t="str">
        <f t="shared" si="1"/>
        <v>-</v>
      </c>
      <c r="I133" s="18" t="s">
        <v>303</v>
      </c>
      <c r="J133" s="18" t="s">
        <v>303</v>
      </c>
      <c r="K133" s="230">
        <f t="shared" si="2"/>
      </c>
      <c r="O133" s="191"/>
    </row>
    <row r="134" spans="1:15" s="84" customFormat="1" ht="15" customHeight="1">
      <c r="A134" s="102"/>
      <c r="C134" s="698"/>
      <c r="D134" s="678"/>
      <c r="E134" s="679"/>
      <c r="F134" s="647"/>
      <c r="G134" s="648"/>
      <c r="H134" s="229" t="str">
        <f t="shared" si="1"/>
        <v>-</v>
      </c>
      <c r="I134" s="18" t="s">
        <v>303</v>
      </c>
      <c r="J134" s="18" t="s">
        <v>303</v>
      </c>
      <c r="K134" s="230">
        <f t="shared" si="2"/>
      </c>
      <c r="O134" s="191"/>
    </row>
    <row r="135" spans="1:15" s="84" customFormat="1" ht="15" customHeight="1" thickBot="1">
      <c r="A135" s="102"/>
      <c r="C135" s="699"/>
      <c r="D135" s="680"/>
      <c r="E135" s="681"/>
      <c r="F135" s="659"/>
      <c r="G135" s="660"/>
      <c r="H135" s="231" t="str">
        <f t="shared" si="1"/>
        <v>-</v>
      </c>
      <c r="I135" s="19" t="s">
        <v>303</v>
      </c>
      <c r="J135" s="19" t="s">
        <v>303</v>
      </c>
      <c r="K135" s="232">
        <f t="shared" si="2"/>
      </c>
      <c r="O135" s="191"/>
    </row>
    <row r="136" spans="1:15" s="235" customFormat="1" ht="12.75">
      <c r="A136" s="240"/>
      <c r="D136" s="236" t="str">
        <f>Translations!$B$278</f>
        <v>Total for all fuel types:</v>
      </c>
      <c r="E136" s="236"/>
      <c r="F136" s="237"/>
      <c r="G136" s="238">
        <f>SUM(F125:F135)</f>
        <v>0</v>
      </c>
      <c r="H136" s="239">
        <f>SUM(H125:H135)</f>
        <v>0</v>
      </c>
      <c r="O136" s="240"/>
    </row>
    <row r="137" spans="1:15" s="235" customFormat="1" ht="12.75">
      <c r="A137" s="240"/>
      <c r="D137" s="241" t="str">
        <f>Translations!$B$279</f>
        <v>Estimate given under section 4(f):</v>
      </c>
      <c r="E137" s="242"/>
      <c r="F137" s="243"/>
      <c r="G137" s="244">
        <f>annualCO2</f>
        <v>0</v>
      </c>
      <c r="H137" s="245"/>
      <c r="O137" s="240"/>
    </row>
    <row r="138" spans="1:15" s="235" customFormat="1" ht="12.75">
      <c r="A138" s="240"/>
      <c r="D138" s="246" t="str">
        <f>Translations!$B$280</f>
        <v>Difference:</v>
      </c>
      <c r="E138" s="247"/>
      <c r="F138" s="248"/>
      <c r="G138" s="244">
        <f>G136-G137</f>
        <v>0</v>
      </c>
      <c r="H138" s="249">
        <f>IF(G137&lt;&gt;0,G138/G137,"")</f>
      </c>
      <c r="O138" s="240"/>
    </row>
    <row r="139" spans="1:15" s="235" customFormat="1" ht="12.75">
      <c r="A139" s="240"/>
      <c r="D139" s="250"/>
      <c r="E139" s="251"/>
      <c r="F139" s="252"/>
      <c r="G139" s="253"/>
      <c r="H139" s="254"/>
      <c r="O139" s="240"/>
    </row>
    <row r="140" spans="3:15" ht="16.5" customHeight="1">
      <c r="C140" s="219" t="s">
        <v>263</v>
      </c>
      <c r="D140" s="452" t="str">
        <f>Translations!$B$281</f>
        <v>Please provide evidence that each source stream meets the overall uncertainty threshold as stipulated in table 7(c) above.</v>
      </c>
      <c r="E140" s="452"/>
      <c r="F140" s="452"/>
      <c r="G140" s="452"/>
      <c r="H140" s="452"/>
      <c r="I140" s="452"/>
      <c r="J140" s="452"/>
      <c r="K140" s="452"/>
      <c r="L140" s="452"/>
      <c r="M140" s="452"/>
      <c r="N140" s="26"/>
      <c r="O140" s="102"/>
    </row>
    <row r="141" spans="3:15" ht="12.75">
      <c r="C141" s="219"/>
      <c r="D141" s="538" t="str">
        <f>Translations!$B$282</f>
        <v>Evidence may be in the form of manufacturer or fuel supplier specifications.</v>
      </c>
      <c r="E141" s="538"/>
      <c r="F141" s="538"/>
      <c r="G141" s="538"/>
      <c r="H141" s="538"/>
      <c r="I141" s="538"/>
      <c r="J141" s="538"/>
      <c r="K141" s="538"/>
      <c r="L141" s="140"/>
      <c r="M141" s="140"/>
      <c r="N141" s="26"/>
      <c r="O141" s="102"/>
    </row>
    <row r="142" spans="3:15" ht="13.5" customHeight="1">
      <c r="C142" s="255"/>
      <c r="D142" s="538" t="str">
        <f>Translations!$B$283</f>
        <v>Please reference the file/document attached to your monitoring plan in the box below.</v>
      </c>
      <c r="E142" s="538"/>
      <c r="F142" s="538"/>
      <c r="G142" s="538"/>
      <c r="H142" s="538"/>
      <c r="I142" s="538"/>
      <c r="J142" s="538"/>
      <c r="K142" s="538"/>
      <c r="L142" s="140"/>
      <c r="M142" s="140"/>
      <c r="N142" s="26"/>
      <c r="O142" s="102"/>
    </row>
    <row r="143" spans="3:15" ht="12.75">
      <c r="C143" s="255"/>
      <c r="D143" s="619"/>
      <c r="E143" s="620"/>
      <c r="F143" s="620"/>
      <c r="G143" s="621"/>
      <c r="H143" s="256"/>
      <c r="I143" s="256"/>
      <c r="J143" s="256"/>
      <c r="K143" s="256"/>
      <c r="L143" s="256"/>
      <c r="M143" s="256"/>
      <c r="N143" s="26"/>
      <c r="O143" s="102"/>
    </row>
    <row r="144" spans="1:15" s="235" customFormat="1" ht="12.75">
      <c r="A144" s="240"/>
      <c r="D144" s="250"/>
      <c r="E144" s="251"/>
      <c r="F144" s="252"/>
      <c r="G144" s="253"/>
      <c r="H144" s="256"/>
      <c r="O144" s="240"/>
    </row>
    <row r="145" spans="2:14" ht="25.5" customHeight="1">
      <c r="B145" s="73" t="str">
        <f>Translations!$B$118</f>
        <v>
</v>
      </c>
      <c r="C145" s="201" t="s">
        <v>264</v>
      </c>
      <c r="D145" s="649" t="str">
        <f>Translations!$B$284</f>
        <v>Complete the following table with information about the procedure used to ensure that the total uncertainty of fuel measurements will comply with the requirements of the selected tier.</v>
      </c>
      <c r="E145" s="649"/>
      <c r="F145" s="649"/>
      <c r="G145" s="649"/>
      <c r="H145" s="649"/>
      <c r="I145" s="649"/>
      <c r="J145" s="649"/>
      <c r="K145" s="649"/>
      <c r="L145" s="649"/>
      <c r="M145" s="649"/>
      <c r="N145" s="213"/>
    </row>
    <row r="146" spans="2:13" ht="38.25" customHeight="1">
      <c r="B146" s="73" t="str">
        <f>Translations!$B$102</f>
        <v>
</v>
      </c>
      <c r="C146" s="91"/>
      <c r="D146" s="640" t="str">
        <f>Translations!$B$285</f>
        <v>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v>
      </c>
      <c r="E146" s="640"/>
      <c r="F146" s="640"/>
      <c r="G146" s="640"/>
      <c r="H146" s="640"/>
      <c r="I146" s="640"/>
      <c r="J146" s="640"/>
      <c r="K146" s="640"/>
      <c r="L146" s="640"/>
      <c r="M146" s="640"/>
    </row>
    <row r="147" spans="3:14" ht="12.75">
      <c r="C147" s="157"/>
      <c r="D147" s="638" t="str">
        <f>Translations!$B$194</f>
        <v>Title of procedure</v>
      </c>
      <c r="E147" s="639"/>
      <c r="F147" s="619"/>
      <c r="G147" s="620"/>
      <c r="H147" s="620"/>
      <c r="I147" s="620"/>
      <c r="J147" s="620"/>
      <c r="K147" s="620"/>
      <c r="L147" s="620"/>
      <c r="M147" s="621"/>
      <c r="N147" s="163"/>
    </row>
    <row r="148" spans="3:14" ht="12.75">
      <c r="C148" s="157"/>
      <c r="D148" s="638" t="str">
        <f>Translations!$B$195</f>
        <v>Reference for procedure</v>
      </c>
      <c r="E148" s="638"/>
      <c r="F148" s="619"/>
      <c r="G148" s="620"/>
      <c r="H148" s="620"/>
      <c r="I148" s="620"/>
      <c r="J148" s="620"/>
      <c r="K148" s="620"/>
      <c r="L148" s="620"/>
      <c r="M148" s="621"/>
      <c r="N148" s="163"/>
    </row>
    <row r="149" spans="2:14" ht="63.75">
      <c r="B149" s="73" t="str">
        <f>Translations!$B$196</f>
        <v>
</v>
      </c>
      <c r="C149" s="157"/>
      <c r="D149" s="638" t="str">
        <f>Translations!$B$197</f>
        <v>Brief description of procedure</v>
      </c>
      <c r="E149" s="638"/>
      <c r="F149" s="619"/>
      <c r="G149" s="620"/>
      <c r="H149" s="620"/>
      <c r="I149" s="620"/>
      <c r="J149" s="620"/>
      <c r="K149" s="620"/>
      <c r="L149" s="620"/>
      <c r="M149" s="621"/>
      <c r="N149" s="163"/>
    </row>
    <row r="150" spans="2:14" ht="21.75" customHeight="1">
      <c r="B150" s="73"/>
      <c r="C150" s="157"/>
      <c r="D150" s="638" t="str">
        <f>Translations!$B$198</f>
        <v>Post or department responsible for data maintenance</v>
      </c>
      <c r="E150" s="639"/>
      <c r="F150" s="619"/>
      <c r="G150" s="620"/>
      <c r="H150" s="620"/>
      <c r="I150" s="620"/>
      <c r="J150" s="620"/>
      <c r="K150" s="620"/>
      <c r="L150" s="620"/>
      <c r="M150" s="621"/>
      <c r="N150" s="163"/>
    </row>
    <row r="151" spans="2:14" ht="12.75">
      <c r="B151" s="73"/>
      <c r="C151" s="157"/>
      <c r="D151" s="638" t="str">
        <f>Translations!$B$199</f>
        <v>Location where records are kept</v>
      </c>
      <c r="E151" s="639"/>
      <c r="F151" s="619"/>
      <c r="G151" s="620"/>
      <c r="H151" s="620"/>
      <c r="I151" s="620"/>
      <c r="J151" s="620"/>
      <c r="K151" s="620"/>
      <c r="L151" s="620"/>
      <c r="M151" s="621"/>
      <c r="N151" s="163"/>
    </row>
    <row r="152" spans="2:14" ht="25.5">
      <c r="B152" s="73" t="str">
        <f>Translations!$B$102</f>
        <v>
</v>
      </c>
      <c r="C152" s="157"/>
      <c r="D152" s="638" t="str">
        <f>Translations!$B$233</f>
        <v>Name of system used (where applicable).</v>
      </c>
      <c r="E152" s="639"/>
      <c r="F152" s="619"/>
      <c r="G152" s="620"/>
      <c r="H152" s="620"/>
      <c r="I152" s="620"/>
      <c r="J152" s="620"/>
      <c r="K152" s="620"/>
      <c r="L152" s="620"/>
      <c r="M152" s="621"/>
      <c r="N152" s="163"/>
    </row>
    <row r="153" spans="3:13" ht="12.75">
      <c r="C153" s="91"/>
      <c r="D153" s="158"/>
      <c r="E153" s="158"/>
      <c r="F153" s="159"/>
      <c r="G153" s="159"/>
      <c r="H153" s="159"/>
      <c r="I153" s="159"/>
      <c r="J153" s="159"/>
      <c r="K153" s="159"/>
      <c r="L153" s="159"/>
      <c r="M153" s="159"/>
    </row>
    <row r="154" spans="2:14" ht="25.5" customHeight="1">
      <c r="B154" s="73" t="str">
        <f>Translations!$B$118</f>
        <v>
</v>
      </c>
      <c r="C154" s="201" t="s">
        <v>259</v>
      </c>
      <c r="D154" s="649" t="str">
        <f>Translations!$B$286</f>
        <v>Complete the following table with information about the procedure used to ensure regular cross-checks between uplift quantity as provided by invoices and uplift quantity indicated by on-board measurement.</v>
      </c>
      <c r="E154" s="649"/>
      <c r="F154" s="649"/>
      <c r="G154" s="649"/>
      <c r="H154" s="649"/>
      <c r="I154" s="649"/>
      <c r="J154" s="649"/>
      <c r="K154" s="649"/>
      <c r="L154" s="649"/>
      <c r="M154" s="649"/>
      <c r="N154" s="213"/>
    </row>
    <row r="155" spans="2:13" ht="22.5" customHeight="1">
      <c r="B155" s="73"/>
      <c r="C155" s="91"/>
      <c r="D155" s="640" t="str">
        <f>Translations!$B$287</f>
        <v>Where deviations are observed, corrective actions must be taken in accordance with Article 63 of the MRR.</v>
      </c>
      <c r="E155" s="640"/>
      <c r="F155" s="640"/>
      <c r="G155" s="640"/>
      <c r="H155" s="640"/>
      <c r="I155" s="640"/>
      <c r="J155" s="640"/>
      <c r="K155" s="640"/>
      <c r="L155" s="640"/>
      <c r="M155" s="640"/>
    </row>
    <row r="156" spans="3:14" ht="12.75">
      <c r="C156" s="157"/>
      <c r="D156" s="638" t="str">
        <f>Translations!$B$194</f>
        <v>Title of procedure</v>
      </c>
      <c r="E156" s="639"/>
      <c r="F156" s="619"/>
      <c r="G156" s="620"/>
      <c r="H156" s="620"/>
      <c r="I156" s="620"/>
      <c r="J156" s="620"/>
      <c r="K156" s="620"/>
      <c r="L156" s="620"/>
      <c r="M156" s="621"/>
      <c r="N156" s="163"/>
    </row>
    <row r="157" spans="3:14" ht="12.75">
      <c r="C157" s="157"/>
      <c r="D157" s="638" t="str">
        <f>Translations!$B$195</f>
        <v>Reference for procedure</v>
      </c>
      <c r="E157" s="638"/>
      <c r="F157" s="619"/>
      <c r="G157" s="620"/>
      <c r="H157" s="620"/>
      <c r="I157" s="620"/>
      <c r="J157" s="620"/>
      <c r="K157" s="620"/>
      <c r="L157" s="620"/>
      <c r="M157" s="621"/>
      <c r="N157" s="163"/>
    </row>
    <row r="158" spans="2:14" ht="63.75">
      <c r="B158" s="73" t="str">
        <f>Translations!$B$196</f>
        <v>
</v>
      </c>
      <c r="C158" s="157"/>
      <c r="D158" s="638" t="str">
        <f>Translations!$B$197</f>
        <v>Brief description of procedure</v>
      </c>
      <c r="E158" s="638"/>
      <c r="F158" s="619"/>
      <c r="G158" s="620"/>
      <c r="H158" s="620"/>
      <c r="I158" s="620"/>
      <c r="J158" s="620"/>
      <c r="K158" s="620"/>
      <c r="L158" s="620"/>
      <c r="M158" s="621"/>
      <c r="N158" s="163"/>
    </row>
    <row r="159" spans="2:14" ht="21.75" customHeight="1">
      <c r="B159" s="73"/>
      <c r="C159" s="157"/>
      <c r="D159" s="638" t="str">
        <f>Translations!$B$198</f>
        <v>Post or department responsible for data maintenance</v>
      </c>
      <c r="E159" s="639"/>
      <c r="F159" s="619"/>
      <c r="G159" s="620"/>
      <c r="H159" s="620"/>
      <c r="I159" s="620"/>
      <c r="J159" s="620"/>
      <c r="K159" s="620"/>
      <c r="L159" s="620"/>
      <c r="M159" s="621"/>
      <c r="N159" s="163"/>
    </row>
    <row r="160" spans="2:14" ht="12.75">
      <c r="B160" s="73"/>
      <c r="C160" s="157"/>
      <c r="D160" s="638" t="str">
        <f>Translations!$B$199</f>
        <v>Location where records are kept</v>
      </c>
      <c r="E160" s="639"/>
      <c r="F160" s="619"/>
      <c r="G160" s="620"/>
      <c r="H160" s="620"/>
      <c r="I160" s="620"/>
      <c r="J160" s="620"/>
      <c r="K160" s="620"/>
      <c r="L160" s="620"/>
      <c r="M160" s="621"/>
      <c r="N160" s="163"/>
    </row>
    <row r="161" spans="2:14" ht="25.5">
      <c r="B161" s="73" t="str">
        <f>Translations!$B$102</f>
        <v>
</v>
      </c>
      <c r="C161" s="157"/>
      <c r="D161" s="638" t="str">
        <f>Translations!$B$233</f>
        <v>Name of system used (where applicable).</v>
      </c>
      <c r="E161" s="639"/>
      <c r="F161" s="619"/>
      <c r="G161" s="620"/>
      <c r="H161" s="620"/>
      <c r="I161" s="620"/>
      <c r="J161" s="620"/>
      <c r="K161" s="620"/>
      <c r="L161" s="620"/>
      <c r="M161" s="621"/>
      <c r="N161" s="163"/>
    </row>
    <row r="162" spans="3:14" ht="12.75">
      <c r="C162" s="218"/>
      <c r="D162" s="113"/>
      <c r="E162" s="113"/>
      <c r="F162" s="113"/>
      <c r="G162" s="113"/>
      <c r="H162" s="113"/>
      <c r="I162" s="113"/>
      <c r="J162" s="113"/>
      <c r="K162" s="113"/>
      <c r="L162" s="113"/>
      <c r="M162" s="113"/>
      <c r="N162" s="90"/>
    </row>
    <row r="163" spans="3:13" ht="15.75">
      <c r="C163" s="128">
        <v>8</v>
      </c>
      <c r="D163" s="529" t="str">
        <f>Translations!$B$12</f>
        <v>Emission factors</v>
      </c>
      <c r="E163" s="529"/>
      <c r="F163" s="529"/>
      <c r="G163" s="529"/>
      <c r="H163" s="529"/>
      <c r="I163" s="529"/>
      <c r="J163" s="529"/>
      <c r="K163" s="529"/>
      <c r="L163" s="529"/>
      <c r="M163" s="529"/>
    </row>
    <row r="165" spans="3:14" ht="12.75" customHeight="1">
      <c r="C165" s="138" t="s">
        <v>258</v>
      </c>
      <c r="D165" s="650" t="str">
        <f>Translations!$B$288</f>
        <v>Please confirm that you will use the following standard emission factors for commercial standard aviation fuels</v>
      </c>
      <c r="E165" s="650"/>
      <c r="F165" s="650"/>
      <c r="G165" s="650"/>
      <c r="H165" s="650"/>
      <c r="I165" s="650"/>
      <c r="J165" s="650"/>
      <c r="K165" s="650"/>
      <c r="L165" s="650"/>
      <c r="M165" s="650"/>
      <c r="N165" s="213"/>
    </row>
    <row r="166" spans="3:14" ht="12.75">
      <c r="C166" s="257"/>
      <c r="D166" s="257"/>
      <c r="E166" s="257"/>
      <c r="F166" s="257"/>
      <c r="G166" s="257"/>
      <c r="H166" s="257"/>
      <c r="I166" s="257"/>
      <c r="J166" s="257"/>
      <c r="K166" s="257"/>
      <c r="L166" s="257"/>
      <c r="M166" s="257"/>
      <c r="N166" s="257"/>
    </row>
    <row r="167" spans="3:14" ht="28.5" customHeight="1">
      <c r="C167" s="257"/>
      <c r="D167" s="656" t="str">
        <f>Translations!$B$289</f>
        <v>Type of aviation fuel</v>
      </c>
      <c r="E167" s="656"/>
      <c r="F167" s="656" t="str">
        <f>Translations!$B$290</f>
        <v>Default IPCC value
(tonnes CO2 /tonne fuel)</v>
      </c>
      <c r="G167" s="656"/>
      <c r="H167" s="200" t="str">
        <f>Translations!$B$291</f>
        <v>Confirm</v>
      </c>
      <c r="I167" s="258"/>
      <c r="J167" s="257"/>
      <c r="K167" s="257"/>
      <c r="L167" s="257"/>
      <c r="M167" s="257"/>
      <c r="N167" s="257"/>
    </row>
    <row r="168" spans="3:14" ht="12.75">
      <c r="C168" s="257"/>
      <c r="D168" s="701" t="str">
        <f>Translations!$B$273</f>
        <v>Jet kerosene (Jet A1 or Jet A)</v>
      </c>
      <c r="E168" s="702"/>
      <c r="F168" s="706">
        <v>3.15</v>
      </c>
      <c r="G168" s="706"/>
      <c r="H168" s="50" t="s">
        <v>303</v>
      </c>
      <c r="I168" s="257"/>
      <c r="J168" s="257"/>
      <c r="K168" s="257"/>
      <c r="L168" s="257"/>
      <c r="M168" s="257"/>
      <c r="N168" s="257"/>
    </row>
    <row r="169" spans="3:14" ht="12.75">
      <c r="C169" s="257"/>
      <c r="D169" s="701" t="str">
        <f>Translations!$B$274</f>
        <v>Jet gasoline (Jet B)</v>
      </c>
      <c r="E169" s="702"/>
      <c r="F169" s="709">
        <v>3.1</v>
      </c>
      <c r="G169" s="710"/>
      <c r="H169" s="50" t="s">
        <v>303</v>
      </c>
      <c r="I169" s="257"/>
      <c r="J169" s="257"/>
      <c r="K169" s="257"/>
      <c r="L169" s="257"/>
      <c r="M169" s="257"/>
      <c r="N169" s="257"/>
    </row>
    <row r="170" spans="3:14" ht="12.75">
      <c r="C170" s="257"/>
      <c r="D170" s="701" t="str">
        <f>Translations!$B$275</f>
        <v>Aviation gasoline (AvGas)</v>
      </c>
      <c r="E170" s="702"/>
      <c r="F170" s="657">
        <v>3.1</v>
      </c>
      <c r="G170" s="657"/>
      <c r="H170" s="50" t="s">
        <v>303</v>
      </c>
      <c r="I170" s="257"/>
      <c r="J170" s="257"/>
      <c r="K170" s="257"/>
      <c r="L170" s="257"/>
      <c r="M170" s="257"/>
      <c r="N170" s="257"/>
    </row>
    <row r="172" spans="3:14" ht="27" customHeight="1">
      <c r="C172" s="138" t="s">
        <v>261</v>
      </c>
      <c r="D172" s="650" t="str">
        <f>Translations!$B$292</f>
        <v>If applicable, please provide a description of the procedure used to determine the emission factors, net calorific values and biomass content of alternative fuels (source streams).</v>
      </c>
      <c r="E172" s="650"/>
      <c r="F172" s="650"/>
      <c r="G172" s="650"/>
      <c r="H172" s="650"/>
      <c r="I172" s="650"/>
      <c r="J172" s="650"/>
      <c r="K172" s="650"/>
      <c r="L172" s="650"/>
      <c r="M172" s="650"/>
      <c r="N172" s="213"/>
    </row>
    <row r="173" spans="3:14" ht="35.25" customHeight="1">
      <c r="C173" s="257"/>
      <c r="D173" s="640"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73" s="640"/>
      <c r="F173" s="640"/>
      <c r="G173" s="640"/>
      <c r="H173" s="640"/>
      <c r="I173" s="640"/>
      <c r="J173" s="640"/>
      <c r="K173" s="640"/>
      <c r="L173" s="640"/>
      <c r="M173" s="640"/>
      <c r="N173" s="257"/>
    </row>
    <row r="174" spans="3:14" ht="12.75">
      <c r="C174" s="157"/>
      <c r="D174" s="638" t="str">
        <f>Translations!$B$194</f>
        <v>Title of procedure</v>
      </c>
      <c r="E174" s="639"/>
      <c r="F174" s="619"/>
      <c r="G174" s="620"/>
      <c r="H174" s="620"/>
      <c r="I174" s="620"/>
      <c r="J174" s="620"/>
      <c r="K174" s="620"/>
      <c r="L174" s="620"/>
      <c r="M174" s="621"/>
      <c r="N174" s="163"/>
    </row>
    <row r="175" spans="3:14" ht="12.75">
      <c r="C175" s="157"/>
      <c r="D175" s="638" t="str">
        <f>Translations!$B$195</f>
        <v>Reference for procedure</v>
      </c>
      <c r="E175" s="638"/>
      <c r="F175" s="619"/>
      <c r="G175" s="620"/>
      <c r="H175" s="620"/>
      <c r="I175" s="620"/>
      <c r="J175" s="620"/>
      <c r="K175" s="620"/>
      <c r="L175" s="620"/>
      <c r="M175" s="621"/>
      <c r="N175" s="163"/>
    </row>
    <row r="176" spans="2:14" ht="63.75">
      <c r="B176" s="73" t="str">
        <f>Translations!$B$196</f>
        <v>
</v>
      </c>
      <c r="C176" s="157"/>
      <c r="D176" s="638" t="str">
        <f>Translations!$B$197</f>
        <v>Brief description of procedure</v>
      </c>
      <c r="E176" s="638"/>
      <c r="F176" s="619"/>
      <c r="G176" s="620"/>
      <c r="H176" s="620"/>
      <c r="I176" s="620"/>
      <c r="J176" s="620"/>
      <c r="K176" s="620"/>
      <c r="L176" s="620"/>
      <c r="M176" s="621"/>
      <c r="N176" s="163"/>
    </row>
    <row r="177" spans="2:14" ht="21.75" customHeight="1">
      <c r="B177" s="73"/>
      <c r="C177" s="157"/>
      <c r="D177" s="638" t="str">
        <f>Translations!$B$198</f>
        <v>Post or department responsible for data maintenance</v>
      </c>
      <c r="E177" s="639"/>
      <c r="F177" s="619"/>
      <c r="G177" s="620"/>
      <c r="H177" s="620"/>
      <c r="I177" s="620"/>
      <c r="J177" s="620"/>
      <c r="K177" s="620"/>
      <c r="L177" s="620"/>
      <c r="M177" s="621"/>
      <c r="N177" s="163"/>
    </row>
    <row r="178" spans="2:14" ht="12.75">
      <c r="B178" s="73"/>
      <c r="C178" s="157"/>
      <c r="D178" s="638" t="str">
        <f>Translations!$B$199</f>
        <v>Location where records are kept</v>
      </c>
      <c r="E178" s="639"/>
      <c r="F178" s="619"/>
      <c r="G178" s="620"/>
      <c r="H178" s="620"/>
      <c r="I178" s="620"/>
      <c r="J178" s="620"/>
      <c r="K178" s="620"/>
      <c r="L178" s="620"/>
      <c r="M178" s="621"/>
      <c r="N178" s="163"/>
    </row>
    <row r="179" spans="2:14" ht="25.5">
      <c r="B179" s="73" t="str">
        <f>Translations!$B$102</f>
        <v>
</v>
      </c>
      <c r="C179" s="157"/>
      <c r="D179" s="638" t="str">
        <f>Translations!$B$233</f>
        <v>Name of system used (where applicable).</v>
      </c>
      <c r="E179" s="639"/>
      <c r="F179" s="619"/>
      <c r="G179" s="620"/>
      <c r="H179" s="620"/>
      <c r="I179" s="620"/>
      <c r="J179" s="620"/>
      <c r="K179" s="620"/>
      <c r="L179" s="620"/>
      <c r="M179" s="621"/>
      <c r="N179" s="163"/>
    </row>
    <row r="181" spans="2:14" ht="12.75" customHeight="1">
      <c r="B181" s="73"/>
      <c r="C181" s="138" t="s">
        <v>299</v>
      </c>
      <c r="D181" s="452" t="str">
        <f>Translations!$B$294</f>
        <v>If applicable, please describe the approaches used for sampling batches of alternative fuels.</v>
      </c>
      <c r="E181" s="452"/>
      <c r="F181" s="452"/>
      <c r="G181" s="452"/>
      <c r="H181" s="452"/>
      <c r="I181" s="452"/>
      <c r="J181" s="452"/>
      <c r="K181" s="452"/>
      <c r="L181" s="452"/>
      <c r="M181" s="452"/>
      <c r="N181" s="92"/>
    </row>
    <row r="182" spans="3:14" ht="25.5" customHeight="1">
      <c r="C182" s="256"/>
      <c r="D182" s="690" t="str">
        <f>Translations!$B$295</f>
        <v>For each source stream, succinctly describe the approach to be used for sampling fuels and materials for the determination of emission factor, net calorific value and biomass content  for each fuel or material batch</v>
      </c>
      <c r="E182" s="690"/>
      <c r="F182" s="690"/>
      <c r="G182" s="690"/>
      <c r="H182" s="690"/>
      <c r="I182" s="690"/>
      <c r="J182" s="690"/>
      <c r="K182" s="690"/>
      <c r="L182" s="690"/>
      <c r="M182" s="690"/>
      <c r="N182" s="259"/>
    </row>
    <row r="183" spans="4:14" ht="18.75" customHeight="1">
      <c r="D183" s="578" t="str">
        <f>Translations!$B$296</f>
        <v>Source stream (fuel type)</v>
      </c>
      <c r="E183" s="579"/>
      <c r="F183" s="151" t="str">
        <f>Translations!$B$297</f>
        <v>Parameter</v>
      </c>
      <c r="G183" s="578" t="str">
        <f>Translations!$B$298</f>
        <v>Description</v>
      </c>
      <c r="H183" s="644"/>
      <c r="I183" s="579"/>
      <c r="J183" s="578" t="str">
        <f>Translations!$B$299</f>
        <v>conform with Standard (EN, ISO,...)</v>
      </c>
      <c r="K183" s="644"/>
      <c r="L183" s="579"/>
      <c r="M183" s="151" t="s">
        <v>794</v>
      </c>
      <c r="N183" s="86"/>
    </row>
    <row r="184" spans="4:13" ht="12.75">
      <c r="D184" s="703"/>
      <c r="E184" s="708"/>
      <c r="F184" s="16" t="s">
        <v>303</v>
      </c>
      <c r="G184" s="629"/>
      <c r="H184" s="630"/>
      <c r="I184" s="631"/>
      <c r="J184" s="629"/>
      <c r="K184" s="630"/>
      <c r="L184" s="631"/>
      <c r="M184" s="17" t="s">
        <v>303</v>
      </c>
    </row>
    <row r="185" spans="4:13" ht="12.75">
      <c r="D185" s="703"/>
      <c r="E185" s="705"/>
      <c r="F185" s="16" t="s">
        <v>303</v>
      </c>
      <c r="G185" s="629"/>
      <c r="H185" s="630"/>
      <c r="I185" s="631"/>
      <c r="J185" s="629"/>
      <c r="K185" s="630"/>
      <c r="L185" s="631"/>
      <c r="M185" s="17" t="s">
        <v>303</v>
      </c>
    </row>
    <row r="187" spans="3:14" ht="26.25" customHeight="1">
      <c r="C187" s="138" t="s">
        <v>263</v>
      </c>
      <c r="D187" s="452" t="str">
        <f>Translations!$B$300</f>
        <v>If applicable, please describe the approaches used to analyse alternative fuels (including biofuels) for the determination of net calorific value, emission factors and biogenic content (as relevant).</v>
      </c>
      <c r="E187" s="452"/>
      <c r="F187" s="452"/>
      <c r="G187" s="452"/>
      <c r="H187" s="452"/>
      <c r="I187" s="452"/>
      <c r="J187" s="452"/>
      <c r="K187" s="452"/>
      <c r="L187" s="452"/>
      <c r="M187" s="452"/>
      <c r="N187" s="92"/>
    </row>
    <row r="188" spans="3:14" ht="25.5" customHeight="1">
      <c r="C188" s="256"/>
      <c r="D188" s="682"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88" s="682"/>
      <c r="F188" s="682"/>
      <c r="G188" s="682"/>
      <c r="H188" s="682"/>
      <c r="I188" s="682"/>
      <c r="J188" s="682"/>
      <c r="K188" s="682"/>
      <c r="L188" s="682"/>
      <c r="M188" s="682"/>
      <c r="N188" s="259"/>
    </row>
    <row r="189" spans="4:14" ht="18.75" customHeight="1">
      <c r="D189" s="578" t="str">
        <f>Translations!$B$296</f>
        <v>Source stream (fuel type)</v>
      </c>
      <c r="E189" s="579"/>
      <c r="F189" s="151" t="str">
        <f>Translations!$B$297</f>
        <v>Parameter</v>
      </c>
      <c r="G189" s="578" t="str">
        <f>Translations!$B$298</f>
        <v>Description</v>
      </c>
      <c r="H189" s="644"/>
      <c r="I189" s="579"/>
      <c r="J189" s="578" t="str">
        <f>Translations!$B$302</f>
        <v>conform with Standard (EN, ISO...)</v>
      </c>
      <c r="K189" s="644"/>
      <c r="L189" s="579"/>
      <c r="M189" s="151" t="s">
        <v>794</v>
      </c>
      <c r="N189" s="86"/>
    </row>
    <row r="190" spans="4:13" ht="12.75">
      <c r="D190" s="703"/>
      <c r="E190" s="704"/>
      <c r="F190" s="16" t="s">
        <v>303</v>
      </c>
      <c r="G190" s="629"/>
      <c r="H190" s="630"/>
      <c r="I190" s="631"/>
      <c r="J190" s="629"/>
      <c r="K190" s="630"/>
      <c r="L190" s="631"/>
      <c r="M190" s="17" t="s">
        <v>303</v>
      </c>
    </row>
    <row r="191" spans="4:13" ht="12.75">
      <c r="D191" s="703"/>
      <c r="E191" s="705"/>
      <c r="F191" s="16" t="s">
        <v>303</v>
      </c>
      <c r="G191" s="629"/>
      <c r="H191" s="630"/>
      <c r="I191" s="631"/>
      <c r="J191" s="629"/>
      <c r="K191" s="630"/>
      <c r="L191" s="631"/>
      <c r="M191" s="17" t="s">
        <v>303</v>
      </c>
    </row>
    <row r="193" spans="2:14" ht="40.5" customHeight="1">
      <c r="B193" s="73" t="str">
        <f>Translations!$B$102</f>
        <v>
</v>
      </c>
      <c r="C193" s="219" t="s">
        <v>264</v>
      </c>
      <c r="D193" s="452"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93" s="452"/>
      <c r="F193" s="452"/>
      <c r="G193" s="452"/>
      <c r="H193" s="452"/>
      <c r="I193" s="452"/>
      <c r="J193" s="452"/>
      <c r="K193" s="452"/>
      <c r="L193" s="452"/>
      <c r="M193" s="452"/>
      <c r="N193" s="92"/>
    </row>
    <row r="194" ht="7.5" customHeight="1"/>
    <row r="195" spans="4:13" ht="22.5" customHeight="1">
      <c r="D195" s="578" t="str">
        <f>Translations!$B$304</f>
        <v>Name of laboratory</v>
      </c>
      <c r="E195" s="579"/>
      <c r="F195" s="578" t="str">
        <f>Translations!$B$305</f>
        <v>Analytical procedures</v>
      </c>
      <c r="G195" s="579"/>
      <c r="H195" s="578" t="str">
        <f>Translations!$B$306</f>
        <v>Is laboratory EN ISO/IEC17025 accredited for this analysis?</v>
      </c>
      <c r="I195" s="579"/>
      <c r="J195" s="578" t="str">
        <f>Translations!$B$307</f>
        <v>If no, reference evidence to be submitted</v>
      </c>
      <c r="K195" s="644"/>
      <c r="L195" s="644"/>
      <c r="M195" s="579"/>
    </row>
    <row r="196" spans="4:13" ht="12.75">
      <c r="D196" s="641"/>
      <c r="E196" s="643"/>
      <c r="F196" s="683"/>
      <c r="G196" s="684"/>
      <c r="H196" s="685" t="s">
        <v>303</v>
      </c>
      <c r="I196" s="686"/>
      <c r="J196" s="641"/>
      <c r="K196" s="642"/>
      <c r="L196" s="642"/>
      <c r="M196" s="643"/>
    </row>
    <row r="197" spans="4:13" ht="12.75">
      <c r="D197" s="641"/>
      <c r="E197" s="643"/>
      <c r="F197" s="683"/>
      <c r="G197" s="684"/>
      <c r="H197" s="685" t="s">
        <v>303</v>
      </c>
      <c r="I197" s="686"/>
      <c r="J197" s="641"/>
      <c r="K197" s="642"/>
      <c r="L197" s="642"/>
      <c r="M197" s="643"/>
    </row>
    <row r="198" spans="4:13" ht="12.75">
      <c r="D198" s="641"/>
      <c r="E198" s="643"/>
      <c r="F198" s="683"/>
      <c r="G198" s="684"/>
      <c r="H198" s="685" t="s">
        <v>303</v>
      </c>
      <c r="I198" s="686"/>
      <c r="J198" s="641"/>
      <c r="K198" s="642"/>
      <c r="L198" s="642"/>
      <c r="M198" s="643"/>
    </row>
    <row r="199" spans="4:13" ht="12.75">
      <c r="D199" s="641"/>
      <c r="E199" s="643"/>
      <c r="F199" s="683"/>
      <c r="G199" s="684"/>
      <c r="H199" s="685" t="s">
        <v>303</v>
      </c>
      <c r="I199" s="686"/>
      <c r="J199" s="641"/>
      <c r="K199" s="642"/>
      <c r="L199" s="642"/>
      <c r="M199" s="643"/>
    </row>
    <row r="200" spans="4:9" ht="12.75">
      <c r="D200" s="552" t="s">
        <v>691</v>
      </c>
      <c r="E200" s="552"/>
      <c r="F200" s="552"/>
      <c r="G200" s="552"/>
      <c r="H200" s="552"/>
      <c r="I200" s="552"/>
    </row>
  </sheetData>
  <sheetProtection sheet="1" objects="1" scenarios="1" formatCells="0" formatColumns="0" formatRows="0"/>
  <mergeCells count="376">
    <mergeCell ref="D41:M41"/>
    <mergeCell ref="D22:E22"/>
    <mergeCell ref="K14:M14"/>
    <mergeCell ref="H20:J20"/>
    <mergeCell ref="F14:G14"/>
    <mergeCell ref="D17:E17"/>
    <mergeCell ref="D14:E14"/>
    <mergeCell ref="D23:E23"/>
    <mergeCell ref="D20:E20"/>
    <mergeCell ref="H19:J19"/>
    <mergeCell ref="C4:J4"/>
    <mergeCell ref="J58:M58"/>
    <mergeCell ref="J59:M59"/>
    <mergeCell ref="J60:M60"/>
    <mergeCell ref="D9:M9"/>
    <mergeCell ref="D13:E13"/>
    <mergeCell ref="H21:J21"/>
    <mergeCell ref="H23:J23"/>
    <mergeCell ref="H22:J22"/>
    <mergeCell ref="E11:M11"/>
    <mergeCell ref="F70:M70"/>
    <mergeCell ref="D69:E69"/>
    <mergeCell ref="F17:G17"/>
    <mergeCell ref="D18:E18"/>
    <mergeCell ref="F18:G18"/>
    <mergeCell ref="F57:G57"/>
    <mergeCell ref="F55:G55"/>
    <mergeCell ref="H62:I62"/>
    <mergeCell ref="F43:M43"/>
    <mergeCell ref="F44:M44"/>
    <mergeCell ref="D6:M6"/>
    <mergeCell ref="D16:E16"/>
    <mergeCell ref="F16:G16"/>
    <mergeCell ref="D15:E15"/>
    <mergeCell ref="D8:M8"/>
    <mergeCell ref="F83:J83"/>
    <mergeCell ref="K78:M78"/>
    <mergeCell ref="F13:G13"/>
    <mergeCell ref="E10:M10"/>
    <mergeCell ref="H15:J15"/>
    <mergeCell ref="D77:M77"/>
    <mergeCell ref="F74:M74"/>
    <mergeCell ref="F82:J82"/>
    <mergeCell ref="D81:E81"/>
    <mergeCell ref="K80:M80"/>
    <mergeCell ref="J61:M61"/>
    <mergeCell ref="F71:M71"/>
    <mergeCell ref="F72:M72"/>
    <mergeCell ref="F73:M73"/>
    <mergeCell ref="K81:M81"/>
    <mergeCell ref="D173:M173"/>
    <mergeCell ref="D163:M163"/>
    <mergeCell ref="D89:M89"/>
    <mergeCell ref="D86:M86"/>
    <mergeCell ref="D88:M88"/>
    <mergeCell ref="J184:L184"/>
    <mergeCell ref="D181:M181"/>
    <mergeCell ref="D175:E175"/>
    <mergeCell ref="D184:E184"/>
    <mergeCell ref="F169:G169"/>
    <mergeCell ref="D185:E185"/>
    <mergeCell ref="G184:I184"/>
    <mergeCell ref="F174:M174"/>
    <mergeCell ref="F168:G168"/>
    <mergeCell ref="D167:E167"/>
    <mergeCell ref="D193:M193"/>
    <mergeCell ref="J191:L191"/>
    <mergeCell ref="D191:E191"/>
    <mergeCell ref="D168:E168"/>
    <mergeCell ref="D170:E170"/>
    <mergeCell ref="G185:I185"/>
    <mergeCell ref="F195:G195"/>
    <mergeCell ref="D190:E190"/>
    <mergeCell ref="D200:I200"/>
    <mergeCell ref="D145:M145"/>
    <mergeCell ref="D146:M146"/>
    <mergeCell ref="D199:E199"/>
    <mergeCell ref="D176:E176"/>
    <mergeCell ref="F176:M176"/>
    <mergeCell ref="D169:E169"/>
    <mergeCell ref="H198:I198"/>
    <mergeCell ref="F197:G197"/>
    <mergeCell ref="H197:I197"/>
    <mergeCell ref="F198:G198"/>
    <mergeCell ref="F196:G196"/>
    <mergeCell ref="D196:E196"/>
    <mergeCell ref="D198:E198"/>
    <mergeCell ref="D197:E197"/>
    <mergeCell ref="C125:C127"/>
    <mergeCell ref="D134:E134"/>
    <mergeCell ref="D128:E128"/>
    <mergeCell ref="D132:E132"/>
    <mergeCell ref="D131:E131"/>
    <mergeCell ref="D127:E127"/>
    <mergeCell ref="C132:C135"/>
    <mergeCell ref="C128:C131"/>
    <mergeCell ref="D126:E126"/>
    <mergeCell ref="D133:E133"/>
    <mergeCell ref="J183:L183"/>
    <mergeCell ref="D76:M76"/>
    <mergeCell ref="D79:E79"/>
    <mergeCell ref="D195:E195"/>
    <mergeCell ref="D125:E125"/>
    <mergeCell ref="D183:E183"/>
    <mergeCell ref="F149:M149"/>
    <mergeCell ref="F150:M150"/>
    <mergeCell ref="F151:M151"/>
    <mergeCell ref="D182:M182"/>
    <mergeCell ref="H56:I56"/>
    <mergeCell ref="D62:E62"/>
    <mergeCell ref="D57:E57"/>
    <mergeCell ref="H55:I55"/>
    <mergeCell ref="H53:I53"/>
    <mergeCell ref="D55:E55"/>
    <mergeCell ref="F53:G53"/>
    <mergeCell ref="F54:G54"/>
    <mergeCell ref="D54:E54"/>
    <mergeCell ref="F61:G61"/>
    <mergeCell ref="F45:M45"/>
    <mergeCell ref="F46:M46"/>
    <mergeCell ref="K82:M82"/>
    <mergeCell ref="G95:H95"/>
    <mergeCell ref="H57:I57"/>
    <mergeCell ref="D45:E45"/>
    <mergeCell ref="D47:E47"/>
    <mergeCell ref="D46:E46"/>
    <mergeCell ref="D56:E56"/>
    <mergeCell ref="F62:G62"/>
    <mergeCell ref="J199:M199"/>
    <mergeCell ref="J198:M198"/>
    <mergeCell ref="D188:M188"/>
    <mergeCell ref="D174:E174"/>
    <mergeCell ref="F199:G199"/>
    <mergeCell ref="H199:I199"/>
    <mergeCell ref="H196:I196"/>
    <mergeCell ref="G183:I183"/>
    <mergeCell ref="H195:I195"/>
    <mergeCell ref="G191:I191"/>
    <mergeCell ref="D156:E156"/>
    <mergeCell ref="D152:E152"/>
    <mergeCell ref="F152:M152"/>
    <mergeCell ref="D151:E151"/>
    <mergeCell ref="F133:G133"/>
    <mergeCell ref="D135:E135"/>
    <mergeCell ref="D150:E150"/>
    <mergeCell ref="D147:E147"/>
    <mergeCell ref="F156:M156"/>
    <mergeCell ref="D129:E129"/>
    <mergeCell ref="F148:M148"/>
    <mergeCell ref="D130:E130"/>
    <mergeCell ref="F135:G135"/>
    <mergeCell ref="F131:G131"/>
    <mergeCell ref="D148:E148"/>
    <mergeCell ref="F130:G130"/>
    <mergeCell ref="F147:M147"/>
    <mergeCell ref="D143:G143"/>
    <mergeCell ref="D140:M140"/>
    <mergeCell ref="D113:F113"/>
    <mergeCell ref="D111:F111"/>
    <mergeCell ref="H112:M112"/>
    <mergeCell ref="F124:G124"/>
    <mergeCell ref="H117:M117"/>
    <mergeCell ref="D149:E149"/>
    <mergeCell ref="F126:G126"/>
    <mergeCell ref="F134:G134"/>
    <mergeCell ref="D141:K141"/>
    <mergeCell ref="D142:K142"/>
    <mergeCell ref="D114:F114"/>
    <mergeCell ref="D117:F117"/>
    <mergeCell ref="H116:M116"/>
    <mergeCell ref="D116:F116"/>
    <mergeCell ref="D115:F115"/>
    <mergeCell ref="D101:E101"/>
    <mergeCell ref="H113:M113"/>
    <mergeCell ref="H114:M114"/>
    <mergeCell ref="D107:M107"/>
    <mergeCell ref="D106:M106"/>
    <mergeCell ref="F20:G20"/>
    <mergeCell ref="K20:M20"/>
    <mergeCell ref="G100:H100"/>
    <mergeCell ref="H115:M115"/>
    <mergeCell ref="D112:F112"/>
    <mergeCell ref="H111:M111"/>
    <mergeCell ref="I100:J100"/>
    <mergeCell ref="K101:M101"/>
    <mergeCell ref="D108:F108"/>
    <mergeCell ref="H108:M108"/>
    <mergeCell ref="D44:E44"/>
    <mergeCell ref="D43:E43"/>
    <mergeCell ref="C3:N3"/>
    <mergeCell ref="H13:J13"/>
    <mergeCell ref="H14:J14"/>
    <mergeCell ref="K21:M21"/>
    <mergeCell ref="K13:M13"/>
    <mergeCell ref="K15:M15"/>
    <mergeCell ref="D19:E19"/>
    <mergeCell ref="F15:G15"/>
    <mergeCell ref="J53:M53"/>
    <mergeCell ref="J54:M54"/>
    <mergeCell ref="H54:I54"/>
    <mergeCell ref="D51:M51"/>
    <mergeCell ref="D53:E53"/>
    <mergeCell ref="F48:M48"/>
    <mergeCell ref="H52:I52"/>
    <mergeCell ref="D52:E52"/>
    <mergeCell ref="F52:G52"/>
    <mergeCell ref="D21:E21"/>
    <mergeCell ref="F23:G23"/>
    <mergeCell ref="K22:M22"/>
    <mergeCell ref="F22:G22"/>
    <mergeCell ref="D42:M42"/>
    <mergeCell ref="D37:E37"/>
    <mergeCell ref="D34:E34"/>
    <mergeCell ref="D35:E35"/>
    <mergeCell ref="D30:M30"/>
    <mergeCell ref="D28:M28"/>
    <mergeCell ref="D92:E92"/>
    <mergeCell ref="I95:J95"/>
    <mergeCell ref="I94:J94"/>
    <mergeCell ref="D93:E93"/>
    <mergeCell ref="G90:H91"/>
    <mergeCell ref="F90:F91"/>
    <mergeCell ref="I90:M90"/>
    <mergeCell ref="D94:E94"/>
    <mergeCell ref="D95:E95"/>
    <mergeCell ref="G92:H92"/>
    <mergeCell ref="H16:J16"/>
    <mergeCell ref="H17:J17"/>
    <mergeCell ref="H18:J18"/>
    <mergeCell ref="K19:M19"/>
    <mergeCell ref="J62:M62"/>
    <mergeCell ref="F79:J79"/>
    <mergeCell ref="J55:M55"/>
    <mergeCell ref="J56:M56"/>
    <mergeCell ref="F21:G21"/>
    <mergeCell ref="F19:G19"/>
    <mergeCell ref="F47:M47"/>
    <mergeCell ref="F81:J81"/>
    <mergeCell ref="D83:E83"/>
    <mergeCell ref="D82:E82"/>
    <mergeCell ref="D61:E61"/>
    <mergeCell ref="D73:E73"/>
    <mergeCell ref="D80:E80"/>
    <mergeCell ref="D71:E71"/>
    <mergeCell ref="D67:M67"/>
    <mergeCell ref="K79:M79"/>
    <mergeCell ref="K16:M16"/>
    <mergeCell ref="K17:M17"/>
    <mergeCell ref="K18:M18"/>
    <mergeCell ref="K83:M83"/>
    <mergeCell ref="F78:J78"/>
    <mergeCell ref="D58:E58"/>
    <mergeCell ref="D59:E59"/>
    <mergeCell ref="D60:E60"/>
    <mergeCell ref="D74:E74"/>
    <mergeCell ref="K23:M23"/>
    <mergeCell ref="D110:F110"/>
    <mergeCell ref="D109:F109"/>
    <mergeCell ref="I98:J98"/>
    <mergeCell ref="D96:E96"/>
    <mergeCell ref="D98:E98"/>
    <mergeCell ref="D99:E99"/>
    <mergeCell ref="G101:H101"/>
    <mergeCell ref="D100:E100"/>
    <mergeCell ref="G99:H99"/>
    <mergeCell ref="D97:E97"/>
    <mergeCell ref="H110:M110"/>
    <mergeCell ref="K94:M94"/>
    <mergeCell ref="K96:M96"/>
    <mergeCell ref="K97:M97"/>
    <mergeCell ref="G96:H96"/>
    <mergeCell ref="K98:M98"/>
    <mergeCell ref="K99:M99"/>
    <mergeCell ref="H109:M109"/>
    <mergeCell ref="I97:J97"/>
    <mergeCell ref="K100:M100"/>
    <mergeCell ref="G93:H93"/>
    <mergeCell ref="K95:M95"/>
    <mergeCell ref="K92:M92"/>
    <mergeCell ref="K93:M93"/>
    <mergeCell ref="G98:H98"/>
    <mergeCell ref="I96:J96"/>
    <mergeCell ref="D121:M121"/>
    <mergeCell ref="F128:G128"/>
    <mergeCell ref="D122:M122"/>
    <mergeCell ref="D118:F118"/>
    <mergeCell ref="F127:G127"/>
    <mergeCell ref="D124:E124"/>
    <mergeCell ref="H118:M118"/>
    <mergeCell ref="D123:M123"/>
    <mergeCell ref="D160:E160"/>
    <mergeCell ref="F160:M160"/>
    <mergeCell ref="G189:I189"/>
    <mergeCell ref="D177:E177"/>
    <mergeCell ref="D178:E178"/>
    <mergeCell ref="D179:E179"/>
    <mergeCell ref="F179:M179"/>
    <mergeCell ref="D161:E161"/>
    <mergeCell ref="F167:G167"/>
    <mergeCell ref="F170:G170"/>
    <mergeCell ref="F161:M161"/>
    <mergeCell ref="D165:M165"/>
    <mergeCell ref="D40:I40"/>
    <mergeCell ref="D38:E38"/>
    <mergeCell ref="D39:E39"/>
    <mergeCell ref="F38:M38"/>
    <mergeCell ref="F39:M39"/>
    <mergeCell ref="I93:J93"/>
    <mergeCell ref="I92:J92"/>
    <mergeCell ref="F125:G125"/>
    <mergeCell ref="F37:M37"/>
    <mergeCell ref="F34:M34"/>
    <mergeCell ref="F35:M35"/>
    <mergeCell ref="F36:M36"/>
    <mergeCell ref="D33:M33"/>
    <mergeCell ref="D36:E36"/>
    <mergeCell ref="F132:G132"/>
    <mergeCell ref="F129:G129"/>
    <mergeCell ref="F178:M178"/>
    <mergeCell ref="F177:M177"/>
    <mergeCell ref="D154:M154"/>
    <mergeCell ref="F175:M175"/>
    <mergeCell ref="D172:M172"/>
    <mergeCell ref="D157:E157"/>
    <mergeCell ref="F157:M157"/>
    <mergeCell ref="D159:E159"/>
    <mergeCell ref="F159:M159"/>
    <mergeCell ref="D155:M155"/>
    <mergeCell ref="D158:E158"/>
    <mergeCell ref="F158:M158"/>
    <mergeCell ref="J197:M197"/>
    <mergeCell ref="J196:M196"/>
    <mergeCell ref="J195:M195"/>
    <mergeCell ref="J185:L185"/>
    <mergeCell ref="D187:M187"/>
    <mergeCell ref="J189:L189"/>
    <mergeCell ref="G190:I190"/>
    <mergeCell ref="J190:L190"/>
    <mergeCell ref="D189:E189"/>
    <mergeCell ref="F69:M69"/>
    <mergeCell ref="D68:M68"/>
    <mergeCell ref="F60:G60"/>
    <mergeCell ref="K91:M91"/>
    <mergeCell ref="D90:E91"/>
    <mergeCell ref="D70:E70"/>
    <mergeCell ref="D72:E72"/>
    <mergeCell ref="D78:E78"/>
    <mergeCell ref="D24:M24"/>
    <mergeCell ref="D119:M119"/>
    <mergeCell ref="F80:J80"/>
    <mergeCell ref="H59:I59"/>
    <mergeCell ref="H60:I60"/>
    <mergeCell ref="H61:I61"/>
    <mergeCell ref="F58:G58"/>
    <mergeCell ref="F59:G59"/>
    <mergeCell ref="I91:J91"/>
    <mergeCell ref="D84:M84"/>
    <mergeCell ref="D102:M102"/>
    <mergeCell ref="D103:M103"/>
    <mergeCell ref="D104:M104"/>
    <mergeCell ref="J57:M57"/>
    <mergeCell ref="H58:I58"/>
    <mergeCell ref="I99:J99"/>
    <mergeCell ref="I101:J101"/>
    <mergeCell ref="G94:H94"/>
    <mergeCell ref="G97:H97"/>
    <mergeCell ref="D26:M26"/>
    <mergeCell ref="D25:M25"/>
    <mergeCell ref="D32:M32"/>
    <mergeCell ref="D63:M63"/>
    <mergeCell ref="D64:M64"/>
    <mergeCell ref="D65:M65"/>
    <mergeCell ref="F56:G56"/>
    <mergeCell ref="D48:E48"/>
    <mergeCell ref="D50:M50"/>
    <mergeCell ref="J52:M52"/>
  </mergeCells>
  <conditionalFormatting sqref="I92:K101">
    <cfRule type="expression" priority="5" dxfId="15" stopIfTrue="1">
      <formula>($G92=INDEX(YesNo,2))</formula>
    </cfRule>
  </conditionalFormatting>
  <conditionalFormatting sqref="J196:J199">
    <cfRule type="expression" priority="10" dxfId="19" stopIfTrue="1">
      <formula>($H196=INDEX(YesNo,2))</formula>
    </cfRule>
  </conditionalFormatting>
  <conditionalFormatting sqref="J53">
    <cfRule type="expression" priority="9" dxfId="19" stopIfTrue="1">
      <formula>$O53=TRUE</formula>
    </cfRule>
  </conditionalFormatting>
  <conditionalFormatting sqref="H138">
    <cfRule type="cellIs" priority="8" dxfId="23" operator="lessThan" stopIfTrue="1">
      <formula>0</formula>
    </cfRule>
  </conditionalFormatting>
  <conditionalFormatting sqref="C4:J4">
    <cfRule type="expression" priority="4" dxfId="0" stopIfTrue="1">
      <formula>(CNTR_UseSmallEmTool=1)</formula>
    </cfRule>
  </conditionalFormatting>
  <conditionalFormatting sqref="F14:M23 D30 F34:M39 F43:M48 F53:M53 F69:M74 D79:M83 D109:M118 D125:K135 D143 F147:M152 F156:M161 F92:M101 F54:I62">
    <cfRule type="expression" priority="3" dxfId="1" stopIfTrue="1">
      <formula>(CNTR_UseSmallEmTool=1)</formula>
    </cfRule>
  </conditionalFormatting>
  <conditionalFormatting sqref="F34:F39">
    <cfRule type="expression" priority="36" dxfId="15" stopIfTrue="1">
      <formula>(Calculation!#REF!=2)</formula>
    </cfRule>
  </conditionalFormatting>
  <conditionalFormatting sqref="J54:J62">
    <cfRule type="expression" priority="2" dxfId="19" stopIfTrue="1">
      <formula>$O54=TRUE</formula>
    </cfRule>
  </conditionalFormatting>
  <conditionalFormatting sqref="J54:M62">
    <cfRule type="expression" priority="1" dxfId="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9">
      <selection activeCell="A1" sqref="A1"/>
    </sheetView>
  </sheetViews>
  <sheetFormatPr defaultColWidth="11.42187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84" customWidth="1"/>
    <col min="15" max="16384" width="11.421875" style="26" customWidth="1"/>
  </cols>
  <sheetData>
    <row r="2" spans="3:14" ht="26.25" customHeight="1">
      <c r="C2" s="672" t="str">
        <f>Translations!$B$308</f>
        <v>SIMPLIFIED CALCULATION OF CO2 EMISSIONS</v>
      </c>
      <c r="D2" s="672"/>
      <c r="E2" s="672"/>
      <c r="F2" s="672"/>
      <c r="G2" s="672"/>
      <c r="H2" s="672"/>
      <c r="I2" s="672"/>
      <c r="J2" s="672"/>
      <c r="K2" s="672"/>
      <c r="L2" s="672"/>
      <c r="M2" s="672"/>
      <c r="N2" s="186"/>
    </row>
    <row r="4" spans="2:13" ht="15.75">
      <c r="B4" s="128">
        <v>9</v>
      </c>
      <c r="C4" s="128" t="str">
        <f>Translations!$B$309</f>
        <v>Simplified calculation</v>
      </c>
      <c r="D4" s="128"/>
      <c r="E4" s="128"/>
      <c r="F4" s="128"/>
      <c r="G4" s="128"/>
      <c r="H4" s="128"/>
      <c r="I4" s="128"/>
      <c r="J4" s="128"/>
      <c r="K4" s="128"/>
      <c r="L4" s="128"/>
      <c r="M4" s="128"/>
    </row>
    <row r="6" spans="1:13" ht="38.25" customHeight="1">
      <c r="A6" s="73"/>
      <c r="C6" s="574" t="str">
        <f>Translations!$B$310</f>
        <v>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v>
      </c>
      <c r="D6" s="574"/>
      <c r="E6" s="574"/>
      <c r="F6" s="574"/>
      <c r="G6" s="574"/>
      <c r="H6" s="574"/>
      <c r="I6" s="574"/>
      <c r="J6" s="574"/>
      <c r="K6" s="574"/>
      <c r="L6" s="574"/>
      <c r="M6" s="574"/>
    </row>
    <row r="7" spans="1:13" ht="25.5" customHeight="1">
      <c r="A7" s="73"/>
      <c r="C7" s="722" t="str">
        <f>Translations!$B$311</f>
        <v>Entries here are only required / allowed if you have entered in section 5(b) that you intend to use simplified procedures to estimate fuel consumption.</v>
      </c>
      <c r="D7" s="722"/>
      <c r="E7" s="722"/>
      <c r="F7" s="722"/>
      <c r="G7" s="722"/>
      <c r="H7" s="722"/>
      <c r="I7" s="722"/>
      <c r="J7" s="722"/>
      <c r="K7" s="722"/>
      <c r="L7" s="722"/>
      <c r="M7" s="722"/>
    </row>
    <row r="8" spans="2:13" ht="25.5" customHeight="1">
      <c r="B8" s="262" t="s">
        <v>258</v>
      </c>
      <c r="C8" s="671" t="str">
        <f>Translations!$B$312</f>
        <v>Please specify the name or reference of the Commission approved tool used to estimate fuel consumption.</v>
      </c>
      <c r="D8" s="671"/>
      <c r="E8" s="671"/>
      <c r="F8" s="671"/>
      <c r="G8" s="671"/>
      <c r="H8" s="671"/>
      <c r="I8" s="671"/>
      <c r="J8" s="671"/>
      <c r="K8" s="671"/>
      <c r="L8" s="671"/>
      <c r="M8" s="671"/>
    </row>
    <row r="9" spans="2:13" ht="12.75" customHeight="1">
      <c r="B9" s="181"/>
      <c r="C9" s="619" t="s">
        <v>303</v>
      </c>
      <c r="D9" s="620"/>
      <c r="E9" s="620"/>
      <c r="F9" s="620"/>
      <c r="G9" s="620"/>
      <c r="H9" s="621"/>
      <c r="I9" s="260"/>
      <c r="J9" s="260"/>
      <c r="K9" s="260"/>
      <c r="L9" s="260"/>
      <c r="M9" s="260"/>
    </row>
    <row r="10" ht="12.75">
      <c r="B10" s="181"/>
    </row>
    <row r="11" spans="2:13" ht="12.75" customHeight="1">
      <c r="B11" s="180" t="s">
        <v>261</v>
      </c>
      <c r="C11" s="650" t="str">
        <f>Translations!$B$313</f>
        <v>Please confirm that the following standard emission factors for commercial standard aviation fuels will be used to calculate emissions</v>
      </c>
      <c r="D11" s="650"/>
      <c r="E11" s="650"/>
      <c r="F11" s="650"/>
      <c r="G11" s="650"/>
      <c r="H11" s="650"/>
      <c r="I11" s="650"/>
      <c r="J11" s="650"/>
      <c r="K11" s="650"/>
      <c r="L11" s="650"/>
      <c r="M11" s="434"/>
    </row>
    <row r="12" spans="2:13" ht="12.75">
      <c r="B12" s="257"/>
      <c r="C12" s="257"/>
      <c r="D12" s="257"/>
      <c r="E12" s="257"/>
      <c r="F12" s="257"/>
      <c r="G12" s="257"/>
      <c r="H12" s="257"/>
      <c r="I12" s="257"/>
      <c r="J12" s="257"/>
      <c r="K12" s="257"/>
      <c r="L12" s="257"/>
      <c r="M12" s="257"/>
    </row>
    <row r="13" spans="2:13" ht="26.25" customHeight="1">
      <c r="B13" s="257"/>
      <c r="C13" s="719" t="str">
        <f>Translations!$B$289</f>
        <v>Type of aviation fuel</v>
      </c>
      <c r="D13" s="719"/>
      <c r="E13" s="720"/>
      <c r="F13" s="656" t="str">
        <f>Translations!$B$314</f>
        <v>Default IPCC value (tCO2 / t)</v>
      </c>
      <c r="G13" s="656"/>
      <c r="H13" s="263" t="str">
        <f>Translations!$B$291</f>
        <v>Confirm</v>
      </c>
      <c r="L13" s="257"/>
      <c r="M13" s="257"/>
    </row>
    <row r="14" spans="2:13" ht="12.75">
      <c r="B14" s="257"/>
      <c r="C14" s="721" t="str">
        <f>Translations!$B$273</f>
        <v>Jet kerosene (Jet A1 or Jet A)</v>
      </c>
      <c r="D14" s="721"/>
      <c r="E14" s="720"/>
      <c r="F14" s="706">
        <v>3.15</v>
      </c>
      <c r="G14" s="706"/>
      <c r="H14" s="50" t="s">
        <v>303</v>
      </c>
      <c r="L14" s="257"/>
      <c r="M14" s="257"/>
    </row>
    <row r="15" spans="2:13" ht="12.75">
      <c r="B15" s="257"/>
      <c r="C15" s="721" t="str">
        <f>Translations!$B$274</f>
        <v>Jet gasoline (Jet B)</v>
      </c>
      <c r="D15" s="721"/>
      <c r="E15" s="720"/>
      <c r="F15" s="709">
        <v>3.1</v>
      </c>
      <c r="G15" s="710"/>
      <c r="H15" s="50" t="s">
        <v>303</v>
      </c>
      <c r="L15" s="257"/>
      <c r="M15" s="257"/>
    </row>
    <row r="16" spans="2:13" ht="12.75">
      <c r="B16" s="257"/>
      <c r="C16" s="721" t="str">
        <f>Translations!$B$275</f>
        <v>Aviation gasoline (AvGas)</v>
      </c>
      <c r="D16" s="721"/>
      <c r="E16" s="720"/>
      <c r="F16" s="657">
        <v>3.1</v>
      </c>
      <c r="G16" s="657"/>
      <c r="H16" s="50" t="s">
        <v>303</v>
      </c>
      <c r="L16" s="257"/>
      <c r="M16" s="257"/>
    </row>
    <row r="17" spans="2:13" ht="12.75">
      <c r="B17" s="257"/>
      <c r="C17" s="183"/>
      <c r="D17" s="183"/>
      <c r="E17" s="264"/>
      <c r="F17" s="264"/>
      <c r="G17" s="265"/>
      <c r="H17" s="257"/>
      <c r="I17" s="257"/>
      <c r="J17" s="257"/>
      <c r="K17" s="257"/>
      <c r="L17" s="257"/>
      <c r="M17" s="257"/>
    </row>
    <row r="18" spans="1:13" ht="25.5" customHeight="1">
      <c r="A18" s="73"/>
      <c r="B18" s="180" t="s">
        <v>299</v>
      </c>
      <c r="C18" s="650" t="str">
        <f>Translations!$B$315</f>
        <v>If using an alternative fuel (including biofuel), please outline the proposed emission factor and net calorific value to be used and justify the methodology used.</v>
      </c>
      <c r="D18" s="650"/>
      <c r="E18" s="650"/>
      <c r="F18" s="650"/>
      <c r="G18" s="650"/>
      <c r="H18" s="650"/>
      <c r="I18" s="650"/>
      <c r="J18" s="650"/>
      <c r="K18" s="650"/>
      <c r="L18" s="650"/>
      <c r="M18" s="434"/>
    </row>
    <row r="19" spans="2:13" ht="12.75">
      <c r="B19" s="257"/>
      <c r="C19" s="183"/>
      <c r="D19" s="183"/>
      <c r="E19" s="264"/>
      <c r="F19" s="264"/>
      <c r="G19" s="265"/>
      <c r="H19" s="257"/>
      <c r="I19" s="257"/>
      <c r="J19" s="257"/>
      <c r="K19" s="257"/>
      <c r="L19" s="257"/>
      <c r="M19" s="257"/>
    </row>
    <row r="20" spans="1:13" ht="12.75">
      <c r="A20" s="73"/>
      <c r="B20" s="257"/>
      <c r="C20" s="715"/>
      <c r="D20" s="716"/>
      <c r="E20" s="716"/>
      <c r="F20" s="716"/>
      <c r="G20" s="716"/>
      <c r="H20" s="716"/>
      <c r="I20" s="716"/>
      <c r="J20" s="716"/>
      <c r="K20" s="716"/>
      <c r="L20" s="716"/>
      <c r="M20" s="717"/>
    </row>
    <row r="21" spans="1:13" ht="12.75">
      <c r="A21" s="73"/>
      <c r="B21" s="257"/>
      <c r="C21" s="261"/>
      <c r="D21" s="261"/>
      <c r="E21" s="261"/>
      <c r="F21" s="261"/>
      <c r="G21" s="261"/>
      <c r="H21" s="261"/>
      <c r="I21" s="261"/>
      <c r="J21" s="261"/>
      <c r="K21" s="261"/>
      <c r="L21" s="261"/>
      <c r="M21" s="261"/>
    </row>
    <row r="22" spans="1:13" ht="12.75">
      <c r="A22" s="73"/>
      <c r="B22" s="257"/>
      <c r="C22" s="718" t="str">
        <f>Translations!$B$317</f>
        <v>&lt;&lt;&lt; Click here to proceed to section 11 "Management" &gt;&gt;&gt;</v>
      </c>
      <c r="D22" s="718"/>
      <c r="E22" s="718"/>
      <c r="F22" s="718"/>
      <c r="G22" s="718"/>
      <c r="H22" s="718"/>
      <c r="I22" s="718"/>
      <c r="J22" s="261"/>
      <c r="K22" s="261"/>
      <c r="L22" s="261"/>
      <c r="M22" s="261"/>
    </row>
    <row r="23" spans="2:13" ht="14.25" customHeight="1">
      <c r="B23" s="257"/>
      <c r="C23" s="183"/>
      <c r="D23" s="183"/>
      <c r="E23" s="264"/>
      <c r="F23" s="264"/>
      <c r="G23" s="265"/>
      <c r="H23" s="257"/>
      <c r="I23" s="257"/>
      <c r="J23" s="257"/>
      <c r="K23" s="257"/>
      <c r="L23" s="257"/>
      <c r="M23" s="257"/>
    </row>
    <row r="24" spans="2:13" ht="15.75">
      <c r="B24" s="128">
        <v>10</v>
      </c>
      <c r="C24" s="128" t="str">
        <f>Translations!$B$14</f>
        <v>Data Gaps</v>
      </c>
      <c r="D24" s="128"/>
      <c r="E24" s="128"/>
      <c r="F24" s="128"/>
      <c r="G24" s="128"/>
      <c r="H24" s="128"/>
      <c r="I24" s="128"/>
      <c r="J24" s="128"/>
      <c r="K24" s="128"/>
      <c r="L24" s="128"/>
      <c r="M24" s="128"/>
    </row>
    <row r="26" spans="1:14" s="113" customFormat="1" ht="38.25" customHeight="1">
      <c r="A26" s="5"/>
      <c r="C26" s="723"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D26" s="723"/>
      <c r="E26" s="723"/>
      <c r="F26" s="723"/>
      <c r="G26" s="723"/>
      <c r="H26" s="723"/>
      <c r="I26" s="723"/>
      <c r="J26" s="723"/>
      <c r="K26" s="723"/>
      <c r="L26" s="723"/>
      <c r="M26" s="723"/>
      <c r="N26" s="90"/>
    </row>
    <row r="27" spans="2:13" ht="28.5" customHeight="1">
      <c r="B27" s="180" t="s">
        <v>258</v>
      </c>
      <c r="C27" s="671" t="str">
        <f>Translations!$B$319</f>
        <v>Please provide a brief description of the method to be used to estimate fuel consumption when data is missing according to the conditions as outlined above.</v>
      </c>
      <c r="D27" s="671"/>
      <c r="E27" s="671"/>
      <c r="F27" s="671"/>
      <c r="G27" s="671"/>
      <c r="H27" s="671"/>
      <c r="I27" s="671"/>
      <c r="J27" s="671"/>
      <c r="K27" s="671"/>
      <c r="L27" s="671"/>
      <c r="M27" s="671"/>
    </row>
    <row r="28" spans="2:13" ht="52.5" customHeight="1">
      <c r="B28" s="181"/>
      <c r="C28" s="594"/>
      <c r="D28" s="627"/>
      <c r="E28" s="627"/>
      <c r="F28" s="627"/>
      <c r="G28" s="627"/>
      <c r="H28" s="627"/>
      <c r="I28" s="627"/>
      <c r="J28" s="627"/>
      <c r="K28" s="627"/>
      <c r="L28" s="627"/>
      <c r="M28" s="628"/>
    </row>
    <row r="29" ht="12.75">
      <c r="B29" s="181"/>
    </row>
    <row r="30" spans="2:14" s="113" customFormat="1" ht="42" customHeight="1">
      <c r="B30" s="180" t="s">
        <v>261</v>
      </c>
      <c r="C30" s="649" t="str">
        <f>Translations!$B$320</f>
        <v>Where surrogate data cannot be determined by the method described under 10(a), the emissions may be estimated from fuel consumption determined using a tool as specified in Article 54(2) of the MRR.  Please specify the Commission approved tool used in this instance:</v>
      </c>
      <c r="D30" s="649"/>
      <c r="E30" s="649"/>
      <c r="F30" s="649"/>
      <c r="G30" s="649"/>
      <c r="H30" s="649"/>
      <c r="I30" s="649"/>
      <c r="J30" s="649"/>
      <c r="K30" s="649"/>
      <c r="L30" s="649"/>
      <c r="M30" s="714"/>
      <c r="N30" s="90"/>
    </row>
    <row r="31" spans="2:8" ht="12.75">
      <c r="B31" s="181"/>
      <c r="C31" s="619" t="s">
        <v>303</v>
      </c>
      <c r="D31" s="620"/>
      <c r="E31" s="620"/>
      <c r="F31" s="620"/>
      <c r="G31" s="620"/>
      <c r="H31" s="621"/>
    </row>
    <row r="33" spans="2:14" s="113" customFormat="1" ht="29.25" customHeight="1">
      <c r="B33" s="180" t="s">
        <v>299</v>
      </c>
      <c r="C33" s="649" t="str">
        <f>Translations!$B$321</f>
        <v>Please provide a short description of the methodology to treat data gaps regarding other parameters than fuel consumption, if applicable.</v>
      </c>
      <c r="D33" s="649"/>
      <c r="E33" s="649"/>
      <c r="F33" s="649"/>
      <c r="G33" s="649"/>
      <c r="H33" s="649"/>
      <c r="I33" s="649"/>
      <c r="J33" s="649"/>
      <c r="K33" s="649"/>
      <c r="L33" s="649"/>
      <c r="M33" s="649"/>
      <c r="N33" s="90"/>
    </row>
    <row r="34" spans="2:13" ht="52.5" customHeight="1">
      <c r="B34" s="181"/>
      <c r="C34" s="594"/>
      <c r="D34" s="627"/>
      <c r="E34" s="627"/>
      <c r="F34" s="627"/>
      <c r="G34" s="627"/>
      <c r="H34" s="627"/>
      <c r="I34" s="627"/>
      <c r="J34" s="627"/>
      <c r="K34" s="627"/>
      <c r="L34" s="627"/>
      <c r="M34" s="628"/>
    </row>
    <row r="36" spans="3:9" ht="12.75">
      <c r="C36" s="718" t="str">
        <f>Translations!$B$317</f>
        <v>&lt;&lt;&lt; Click here to proceed to section 11 "Management" &gt;&gt;&gt;</v>
      </c>
      <c r="D36" s="718"/>
      <c r="E36" s="718"/>
      <c r="F36" s="718"/>
      <c r="G36" s="718"/>
      <c r="H36" s="718"/>
      <c r="I36" s="718"/>
    </row>
    <row r="38" ht="24" customHeight="1"/>
  </sheetData>
  <sheetProtection sheet="1" objects="1" scenarios="1" formatCells="0" formatColumns="0" formatRows="0"/>
  <mergeCells count="25">
    <mergeCell ref="C33:M33"/>
    <mergeCell ref="C34:M34"/>
    <mergeCell ref="C36:I36"/>
    <mergeCell ref="C8:M8"/>
    <mergeCell ref="F14:G14"/>
    <mergeCell ref="F13:G13"/>
    <mergeCell ref="C11:M11"/>
    <mergeCell ref="C26:M26"/>
    <mergeCell ref="C18:M18"/>
    <mergeCell ref="C31:H31"/>
    <mergeCell ref="C2:M2"/>
    <mergeCell ref="C27:M27"/>
    <mergeCell ref="C28:M28"/>
    <mergeCell ref="C13:E13"/>
    <mergeCell ref="C14:E14"/>
    <mergeCell ref="C15:E15"/>
    <mergeCell ref="C16:E16"/>
    <mergeCell ref="C7:M7"/>
    <mergeCell ref="C30:M30"/>
    <mergeCell ref="C6:M6"/>
    <mergeCell ref="F16:G16"/>
    <mergeCell ref="F15:G15"/>
    <mergeCell ref="C20:M20"/>
    <mergeCell ref="C9:H9"/>
    <mergeCell ref="C22:I22"/>
  </mergeCells>
  <conditionalFormatting sqref="C9 H14:H16 C20">
    <cfRule type="expression" priority="1" dxfId="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27">
      <selection activeCell="A1" sqref="A1"/>
    </sheetView>
  </sheetViews>
  <sheetFormatPr defaultColWidth="11.421875" defaultRowHeight="12.75"/>
  <cols>
    <col min="1" max="1" width="3.140625" style="320" customWidth="1"/>
    <col min="2" max="2" width="5.28125" style="269"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11.421875" style="26" customWidth="1"/>
  </cols>
  <sheetData>
    <row r="2" spans="2:10" ht="33.75" customHeight="1">
      <c r="B2" s="736" t="str">
        <f>Translations!$B$322</f>
        <v>DESCRIPTION OF PROCEDURES FOR DATA MANAGEMENT AND CONTROL ACTIVITIES</v>
      </c>
      <c r="C2" s="736"/>
      <c r="D2" s="736"/>
      <c r="E2" s="736"/>
      <c r="F2" s="736"/>
      <c r="G2" s="736"/>
      <c r="H2" s="736"/>
      <c r="I2" s="736"/>
      <c r="J2" s="736"/>
    </row>
    <row r="4" spans="2:10" ht="15.75">
      <c r="B4" s="266">
        <v>11</v>
      </c>
      <c r="C4" s="267" t="str">
        <f>Translations!$B$15</f>
        <v>Management</v>
      </c>
      <c r="D4" s="267"/>
      <c r="E4" s="267"/>
      <c r="F4" s="267"/>
      <c r="G4" s="267"/>
      <c r="H4" s="267"/>
      <c r="I4" s="267"/>
      <c r="J4" s="267"/>
    </row>
    <row r="5" spans="2:10" ht="12.75">
      <c r="B5" s="268"/>
      <c r="C5" s="113"/>
      <c r="D5" s="113"/>
      <c r="E5" s="113"/>
      <c r="F5" s="113"/>
      <c r="G5" s="113"/>
      <c r="H5" s="113"/>
      <c r="I5" s="113"/>
      <c r="J5" s="113"/>
    </row>
    <row r="6" spans="2:10" ht="12.75">
      <c r="B6" s="65" t="s">
        <v>258</v>
      </c>
      <c r="C6" s="471" t="str">
        <f>Translations!$B$323</f>
        <v>Please identify the responsibilities for monitoring and reporting (Article 61 of the MRR)</v>
      </c>
      <c r="D6" s="471"/>
      <c r="E6" s="471"/>
      <c r="F6" s="471"/>
      <c r="G6" s="471"/>
      <c r="H6" s="471"/>
      <c r="I6" s="471"/>
      <c r="J6" s="471"/>
    </row>
    <row r="7" spans="2:10" ht="25.5" customHeight="1">
      <c r="B7" s="57"/>
      <c r="C7" s="732"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732"/>
      <c r="E7" s="732"/>
      <c r="F7" s="732"/>
      <c r="G7" s="732"/>
      <c r="H7" s="732"/>
      <c r="I7" s="732"/>
      <c r="J7" s="732"/>
    </row>
    <row r="8" spans="2:10" ht="12.75">
      <c r="B8" s="57"/>
      <c r="C8" s="732" t="str">
        <f>Translations!$B$325</f>
        <v>These could be outlined in a tree diagram or organisational chart attached to your submission</v>
      </c>
      <c r="D8" s="732"/>
      <c r="E8" s="732"/>
      <c r="F8" s="732"/>
      <c r="G8" s="732"/>
      <c r="H8" s="732"/>
      <c r="I8" s="732"/>
      <c r="J8" s="732"/>
    </row>
    <row r="9" spans="3:10" ht="12.75">
      <c r="C9" s="737" t="str">
        <f>Translations!$B$326</f>
        <v>Job title/post</v>
      </c>
      <c r="D9" s="738"/>
      <c r="E9" s="739"/>
      <c r="F9" s="737" t="str">
        <f>Translations!$B$327</f>
        <v>Responsibilities</v>
      </c>
      <c r="G9" s="738"/>
      <c r="H9" s="738"/>
      <c r="I9" s="738"/>
      <c r="J9" s="739"/>
    </row>
    <row r="10" spans="3:10" ht="12.75">
      <c r="C10" s="619"/>
      <c r="D10" s="620"/>
      <c r="E10" s="621"/>
      <c r="F10" s="619"/>
      <c r="G10" s="620"/>
      <c r="H10" s="620"/>
      <c r="I10" s="620"/>
      <c r="J10" s="621"/>
    </row>
    <row r="11" spans="3:10" ht="12.75">
      <c r="C11" s="619"/>
      <c r="D11" s="620"/>
      <c r="E11" s="621"/>
      <c r="F11" s="619"/>
      <c r="G11" s="620"/>
      <c r="H11" s="620"/>
      <c r="I11" s="620"/>
      <c r="J11" s="621"/>
    </row>
    <row r="12" spans="3:10" ht="12.75">
      <c r="C12" s="619"/>
      <c r="D12" s="620"/>
      <c r="E12" s="621"/>
      <c r="F12" s="619"/>
      <c r="G12" s="620"/>
      <c r="H12" s="620"/>
      <c r="I12" s="620"/>
      <c r="J12" s="621"/>
    </row>
    <row r="13" spans="3:10" ht="12.75">
      <c r="C13" s="619"/>
      <c r="D13" s="620"/>
      <c r="E13" s="621"/>
      <c r="F13" s="619"/>
      <c r="G13" s="620"/>
      <c r="H13" s="620"/>
      <c r="I13" s="620"/>
      <c r="J13" s="621"/>
    </row>
    <row r="14" spans="3:10" ht="12.75">
      <c r="C14" s="619"/>
      <c r="D14" s="620"/>
      <c r="E14" s="621"/>
      <c r="F14" s="619"/>
      <c r="G14" s="620"/>
      <c r="H14" s="620"/>
      <c r="I14" s="620"/>
      <c r="J14" s="621"/>
    </row>
    <row r="15" spans="2:10" ht="12.75">
      <c r="B15" s="268"/>
      <c r="C15" s="113"/>
      <c r="D15" s="113"/>
      <c r="E15" s="113"/>
      <c r="F15" s="113"/>
      <c r="G15" s="113"/>
      <c r="H15" s="113"/>
      <c r="I15" s="113"/>
      <c r="J15" s="113"/>
    </row>
    <row r="16" spans="2:10" ht="29.25" customHeight="1">
      <c r="B16" s="107" t="s">
        <v>261</v>
      </c>
      <c r="C16" s="471" t="str">
        <f>Translations!$B$328</f>
        <v>Please provide details about the procedure for managing the assignment of responsibilities and competences of personnel responsible for monitoring and reporting, in accordance with Article 58(3)(c) of the MRR.</v>
      </c>
      <c r="D16" s="554"/>
      <c r="E16" s="554"/>
      <c r="F16" s="554"/>
      <c r="G16" s="554"/>
      <c r="H16" s="554"/>
      <c r="I16" s="554"/>
      <c r="J16" s="554"/>
    </row>
    <row r="17" spans="2:10" ht="36" customHeight="1">
      <c r="B17" s="107"/>
      <c r="C17" s="549"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549"/>
      <c r="E17" s="549"/>
      <c r="F17" s="549"/>
      <c r="G17" s="549"/>
      <c r="H17" s="549"/>
      <c r="I17" s="549"/>
      <c r="J17" s="549"/>
    </row>
    <row r="18" spans="2:10" ht="12.75">
      <c r="B18" s="157"/>
      <c r="C18" s="614" t="str">
        <f>Translations!$B$194</f>
        <v>Title of procedure</v>
      </c>
      <c r="D18" s="615"/>
      <c r="E18" s="619"/>
      <c r="F18" s="620"/>
      <c r="G18" s="620"/>
      <c r="H18" s="620"/>
      <c r="I18" s="620"/>
      <c r="J18" s="621"/>
    </row>
    <row r="19" spans="2:10" ht="12.75">
      <c r="B19" s="157"/>
      <c r="C19" s="614" t="str">
        <f>Translations!$B$195</f>
        <v>Reference for procedure</v>
      </c>
      <c r="D19" s="615"/>
      <c r="E19" s="619"/>
      <c r="F19" s="620"/>
      <c r="G19" s="620"/>
      <c r="H19" s="620"/>
      <c r="I19" s="620"/>
      <c r="J19" s="621"/>
    </row>
    <row r="20" spans="2:10" ht="54" customHeight="1">
      <c r="B20" s="157"/>
      <c r="C20" s="614" t="str">
        <f>Translations!$B$197</f>
        <v>Brief description of procedure</v>
      </c>
      <c r="D20" s="615"/>
      <c r="E20" s="619"/>
      <c r="F20" s="620"/>
      <c r="G20" s="620"/>
      <c r="H20" s="620"/>
      <c r="I20" s="620"/>
      <c r="J20" s="621"/>
    </row>
    <row r="21" spans="2:10" ht="38.25" customHeight="1">
      <c r="B21" s="157"/>
      <c r="C21" s="614" t="str">
        <f>Translations!$B$198</f>
        <v>Post or department responsible for data maintenance</v>
      </c>
      <c r="D21" s="615"/>
      <c r="E21" s="619"/>
      <c r="F21" s="620"/>
      <c r="G21" s="620"/>
      <c r="H21" s="620"/>
      <c r="I21" s="620"/>
      <c r="J21" s="621"/>
    </row>
    <row r="22" spans="2:10" ht="24.75" customHeight="1">
      <c r="B22" s="157"/>
      <c r="C22" s="614" t="str">
        <f>Translations!$B$199</f>
        <v>Location where records are kept</v>
      </c>
      <c r="D22" s="615"/>
      <c r="E22" s="619"/>
      <c r="F22" s="620"/>
      <c r="G22" s="620"/>
      <c r="H22" s="620"/>
      <c r="I22" s="620"/>
      <c r="J22" s="621"/>
    </row>
    <row r="23" spans="2:10" ht="28.5" customHeight="1">
      <c r="B23" s="157"/>
      <c r="C23" s="614" t="str">
        <f>Translations!$B$233</f>
        <v>Name of system used (where applicable).</v>
      </c>
      <c r="D23" s="615"/>
      <c r="E23" s="623"/>
      <c r="F23" s="733"/>
      <c r="G23" s="733"/>
      <c r="H23" s="733"/>
      <c r="I23" s="733"/>
      <c r="J23" s="624"/>
    </row>
    <row r="24" spans="2:6" ht="12.75">
      <c r="B24" s="268"/>
      <c r="C24" s="261"/>
      <c r="D24" s="261"/>
      <c r="E24" s="261"/>
      <c r="F24" s="261"/>
    </row>
    <row r="25" spans="2:10" ht="27" customHeight="1">
      <c r="B25" s="107" t="s">
        <v>299</v>
      </c>
      <c r="C25" s="554" t="str">
        <f>Translations!$B$330</f>
        <v>Please provide details about the procedure for regular evaluation of the monitoring plan's appropriateness, covering in particular any potential measures for the improvement of the monitoring methodology.</v>
      </c>
      <c r="D25" s="554"/>
      <c r="E25" s="554"/>
      <c r="F25" s="554"/>
      <c r="G25" s="554"/>
      <c r="H25" s="554"/>
      <c r="I25" s="554"/>
      <c r="J25" s="554"/>
    </row>
    <row r="26" spans="2:10" ht="48" customHeight="1">
      <c r="B26" s="107"/>
      <c r="C26" s="549"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549"/>
      <c r="E26" s="549"/>
      <c r="F26" s="549"/>
      <c r="G26" s="549"/>
      <c r="H26" s="549"/>
      <c r="I26" s="549"/>
      <c r="J26" s="549"/>
    </row>
    <row r="27" spans="2:10" ht="12.75">
      <c r="B27" s="157"/>
      <c r="C27" s="614" t="str">
        <f>Translations!$B$194</f>
        <v>Title of procedure</v>
      </c>
      <c r="D27" s="615"/>
      <c r="E27" s="619"/>
      <c r="F27" s="620"/>
      <c r="G27" s="620"/>
      <c r="H27" s="620"/>
      <c r="I27" s="620"/>
      <c r="J27" s="621"/>
    </row>
    <row r="28" spans="2:10" ht="12.75">
      <c r="B28" s="157"/>
      <c r="C28" s="614" t="str">
        <f>Translations!$B$195</f>
        <v>Reference for procedure</v>
      </c>
      <c r="D28" s="615"/>
      <c r="E28" s="619"/>
      <c r="F28" s="620"/>
      <c r="G28" s="620"/>
      <c r="H28" s="620"/>
      <c r="I28" s="620"/>
      <c r="J28" s="621"/>
    </row>
    <row r="29" spans="2:10" ht="54" customHeight="1">
      <c r="B29" s="157"/>
      <c r="C29" s="614" t="str">
        <f>Translations!$B$197</f>
        <v>Brief description of procedure</v>
      </c>
      <c r="D29" s="615"/>
      <c r="E29" s="619"/>
      <c r="F29" s="620"/>
      <c r="G29" s="620"/>
      <c r="H29" s="620"/>
      <c r="I29" s="620"/>
      <c r="J29" s="621"/>
    </row>
    <row r="30" spans="2:10" ht="38.25" customHeight="1">
      <c r="B30" s="157"/>
      <c r="C30" s="614" t="str">
        <f>Translations!$B$198</f>
        <v>Post or department responsible for data maintenance</v>
      </c>
      <c r="D30" s="615"/>
      <c r="E30" s="619"/>
      <c r="F30" s="620"/>
      <c r="G30" s="620"/>
      <c r="H30" s="620"/>
      <c r="I30" s="620"/>
      <c r="J30" s="621"/>
    </row>
    <row r="31" spans="2:10" ht="25.5" customHeight="1">
      <c r="B31" s="157"/>
      <c r="C31" s="614" t="str">
        <f>Translations!$B$199</f>
        <v>Location where records are kept</v>
      </c>
      <c r="D31" s="615"/>
      <c r="E31" s="619"/>
      <c r="F31" s="620"/>
      <c r="G31" s="620"/>
      <c r="H31" s="620"/>
      <c r="I31" s="620"/>
      <c r="J31" s="621"/>
    </row>
    <row r="32" spans="2:10" ht="29.25" customHeight="1">
      <c r="B32" s="157"/>
      <c r="C32" s="614" t="str">
        <f>Translations!$B$233</f>
        <v>Name of system used (where applicable).</v>
      </c>
      <c r="D32" s="615"/>
      <c r="E32" s="623"/>
      <c r="F32" s="733"/>
      <c r="G32" s="733"/>
      <c r="H32" s="733"/>
      <c r="I32" s="733"/>
      <c r="J32" s="624"/>
    </row>
    <row r="33" spans="2:6" ht="12.75">
      <c r="B33" s="268"/>
      <c r="C33" s="261"/>
      <c r="D33" s="261"/>
      <c r="E33" s="261"/>
      <c r="F33" s="261"/>
    </row>
    <row r="34" spans="2:10" ht="15.75">
      <c r="B34" s="266">
        <v>12</v>
      </c>
      <c r="C34" s="267" t="str">
        <f>Translations!$B$16</f>
        <v>Data Flow Activities</v>
      </c>
      <c r="D34" s="267"/>
      <c r="E34" s="267"/>
      <c r="F34" s="267"/>
      <c r="G34" s="267"/>
      <c r="H34" s="267"/>
      <c r="I34" s="267"/>
      <c r="J34" s="267"/>
    </row>
    <row r="35" spans="2:6" ht="15" customHeight="1">
      <c r="B35" s="268"/>
      <c r="C35" s="261"/>
      <c r="D35" s="261"/>
      <c r="E35" s="261"/>
      <c r="F35" s="261"/>
    </row>
    <row r="36" spans="2:10" ht="29.25" customHeight="1">
      <c r="B36" s="107" t="s">
        <v>258</v>
      </c>
      <c r="C36" s="554" t="str">
        <f>Translations!$B$332</f>
        <v>Please provide details about the procedures of the data flow activities that ensure data reported under EU ETS does not contain misstatements and is in conformance with the approved plan and Regulation.</v>
      </c>
      <c r="D36" s="554"/>
      <c r="E36" s="554"/>
      <c r="F36" s="554"/>
      <c r="G36" s="554"/>
      <c r="H36" s="554"/>
      <c r="I36" s="554"/>
      <c r="J36" s="554"/>
    </row>
    <row r="37" spans="1:11" s="66" customFormat="1" ht="51" customHeight="1">
      <c r="A37" s="320"/>
      <c r="B37" s="61"/>
      <c r="C37" s="759"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536"/>
      <c r="E37" s="536"/>
      <c r="F37" s="536"/>
      <c r="G37" s="536"/>
      <c r="H37" s="536"/>
      <c r="I37" s="536"/>
      <c r="J37" s="536"/>
      <c r="K37" s="318"/>
    </row>
    <row r="38" spans="1:11" s="66" customFormat="1" ht="51" customHeight="1">
      <c r="A38" s="320"/>
      <c r="B38" s="61"/>
      <c r="C38" s="759"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38" s="536"/>
      <c r="E38" s="536"/>
      <c r="F38" s="536"/>
      <c r="G38" s="536"/>
      <c r="H38" s="536"/>
      <c r="I38" s="536"/>
      <c r="J38" s="536"/>
      <c r="K38" s="318"/>
    </row>
    <row r="39" spans="1:11" s="66" customFormat="1" ht="4.5" customHeight="1">
      <c r="A39" s="320"/>
      <c r="B39" s="61"/>
      <c r="C39" s="222"/>
      <c r="D39" s="315"/>
      <c r="E39" s="316"/>
      <c r="F39" s="316"/>
      <c r="G39" s="316"/>
      <c r="H39" s="316"/>
      <c r="I39" s="316"/>
      <c r="J39" s="316"/>
      <c r="K39" s="317"/>
    </row>
    <row r="40" spans="1:11" s="66" customFormat="1" ht="12.75" customHeight="1">
      <c r="A40" s="320"/>
      <c r="B40" s="61"/>
      <c r="C40" s="734" t="str">
        <f>Translations!$B$194</f>
        <v>Title of procedure</v>
      </c>
      <c r="D40" s="735"/>
      <c r="E40" s="619"/>
      <c r="F40" s="620"/>
      <c r="G40" s="620"/>
      <c r="H40" s="620"/>
      <c r="I40" s="620"/>
      <c r="J40" s="621"/>
      <c r="K40" s="52"/>
    </row>
    <row r="41" spans="1:11" s="66" customFormat="1" ht="12.75" customHeight="1">
      <c r="A41" s="320"/>
      <c r="B41" s="61"/>
      <c r="C41" s="734" t="str">
        <f>Translations!$B$195</f>
        <v>Reference for procedure</v>
      </c>
      <c r="D41" s="735"/>
      <c r="E41" s="619"/>
      <c r="F41" s="620"/>
      <c r="G41" s="620"/>
      <c r="H41" s="620"/>
      <c r="I41" s="620"/>
      <c r="J41" s="621"/>
      <c r="K41" s="52"/>
    </row>
    <row r="42" spans="1:11" s="66" customFormat="1" ht="12.75" customHeight="1">
      <c r="A42" s="320"/>
      <c r="B42" s="61"/>
      <c r="C42" s="734" t="str">
        <f>Translations!$B$335</f>
        <v>Diagram reference (where applicable)</v>
      </c>
      <c r="D42" s="735"/>
      <c r="E42" s="619"/>
      <c r="F42" s="620"/>
      <c r="G42" s="620"/>
      <c r="H42" s="620"/>
      <c r="I42" s="620"/>
      <c r="J42" s="621"/>
      <c r="K42" s="52"/>
    </row>
    <row r="43" spans="1:11" s="66" customFormat="1" ht="25.5" customHeight="1">
      <c r="A43" s="320"/>
      <c r="B43" s="61"/>
      <c r="C43" s="740" t="str">
        <f>Translations!$B$197</f>
        <v>Brief description of procedure</v>
      </c>
      <c r="D43" s="741"/>
      <c r="E43" s="760"/>
      <c r="F43" s="761"/>
      <c r="G43" s="761"/>
      <c r="H43" s="761"/>
      <c r="I43" s="761"/>
      <c r="J43" s="762"/>
      <c r="K43" s="52"/>
    </row>
    <row r="44" spans="1:11" s="66" customFormat="1" ht="25.5" customHeight="1">
      <c r="A44" s="320"/>
      <c r="B44" s="61"/>
      <c r="C44" s="742"/>
      <c r="D44" s="743"/>
      <c r="E44" s="746"/>
      <c r="F44" s="747"/>
      <c r="G44" s="747"/>
      <c r="H44" s="747"/>
      <c r="I44" s="747"/>
      <c r="J44" s="748"/>
      <c r="K44" s="52"/>
    </row>
    <row r="45" spans="1:11" s="66" customFormat="1" ht="25.5" customHeight="1">
      <c r="A45" s="320"/>
      <c r="B45" s="61"/>
      <c r="C45" s="744"/>
      <c r="D45" s="745"/>
      <c r="E45" s="749"/>
      <c r="F45" s="750"/>
      <c r="G45" s="750"/>
      <c r="H45" s="750"/>
      <c r="I45" s="750"/>
      <c r="J45" s="751"/>
      <c r="K45" s="52"/>
    </row>
    <row r="46" spans="1:11" s="66" customFormat="1" ht="25.5" customHeight="1">
      <c r="A46" s="320"/>
      <c r="B46" s="61"/>
      <c r="C46" s="734" t="str">
        <f>Translations!$B$336</f>
        <v>Post or department responsible for the procedure and for any data generated</v>
      </c>
      <c r="D46" s="735"/>
      <c r="E46" s="619"/>
      <c r="F46" s="620"/>
      <c r="G46" s="620"/>
      <c r="H46" s="620"/>
      <c r="I46" s="620"/>
      <c r="J46" s="621"/>
      <c r="K46" s="52"/>
    </row>
    <row r="47" spans="1:11" s="66" customFormat="1" ht="25.5" customHeight="1">
      <c r="A47" s="320"/>
      <c r="B47" s="61"/>
      <c r="C47" s="734" t="str">
        <f>Translations!$B$199</f>
        <v>Location where records are kept</v>
      </c>
      <c r="D47" s="735"/>
      <c r="E47" s="619"/>
      <c r="F47" s="620"/>
      <c r="G47" s="620"/>
      <c r="H47" s="620"/>
      <c r="I47" s="620"/>
      <c r="J47" s="621"/>
      <c r="K47" s="52"/>
    </row>
    <row r="48" spans="1:11" s="66" customFormat="1" ht="25.5" customHeight="1">
      <c r="A48" s="320"/>
      <c r="B48" s="61"/>
      <c r="C48" s="734" t="str">
        <f>Translations!$B$337</f>
        <v>Name of IT system used (where applicable).</v>
      </c>
      <c r="D48" s="735"/>
      <c r="E48" s="619"/>
      <c r="F48" s="620"/>
      <c r="G48" s="620"/>
      <c r="H48" s="620"/>
      <c r="I48" s="620"/>
      <c r="J48" s="621"/>
      <c r="K48" s="52"/>
    </row>
    <row r="49" spans="1:11" s="66" customFormat="1" ht="38.25" customHeight="1">
      <c r="A49" s="320"/>
      <c r="B49" s="61"/>
      <c r="C49" s="734" t="str">
        <f>Translations!$B$338</f>
        <v>List of EN or other standards applied (where relevant)</v>
      </c>
      <c r="D49" s="735"/>
      <c r="E49" s="619"/>
      <c r="F49" s="620"/>
      <c r="G49" s="620"/>
      <c r="H49" s="620"/>
      <c r="I49" s="620"/>
      <c r="J49" s="621"/>
      <c r="K49" s="52"/>
    </row>
    <row r="50" spans="1:11" s="66" customFormat="1" ht="25.5" customHeight="1">
      <c r="A50" s="320"/>
      <c r="B50" s="61"/>
      <c r="C50" s="752" t="str">
        <f>Translations!$B$339</f>
        <v>List of primary data sources</v>
      </c>
      <c r="D50" s="753"/>
      <c r="E50" s="619"/>
      <c r="F50" s="620"/>
      <c r="G50" s="620"/>
      <c r="H50" s="620"/>
      <c r="I50" s="620"/>
      <c r="J50" s="621"/>
      <c r="K50" s="52"/>
    </row>
    <row r="51" spans="1:11" s="66" customFormat="1" ht="25.5" customHeight="1">
      <c r="A51" s="320"/>
      <c r="B51" s="61"/>
      <c r="C51" s="740" t="str">
        <f>Translations!$B$340</f>
        <v>Description of the relevant processing steps for each specific data flow activity </v>
      </c>
      <c r="D51" s="754"/>
      <c r="E51" s="760"/>
      <c r="F51" s="761"/>
      <c r="G51" s="761"/>
      <c r="H51" s="761"/>
      <c r="I51" s="761"/>
      <c r="J51" s="762"/>
      <c r="K51" s="52"/>
    </row>
    <row r="52" spans="1:11" s="66" customFormat="1" ht="25.5" customHeight="1">
      <c r="A52" s="320"/>
      <c r="B52" s="61"/>
      <c r="C52" s="755"/>
      <c r="D52" s="756"/>
      <c r="E52" s="746"/>
      <c r="F52" s="747"/>
      <c r="G52" s="747"/>
      <c r="H52" s="747"/>
      <c r="I52" s="747"/>
      <c r="J52" s="748"/>
      <c r="K52" s="52"/>
    </row>
    <row r="53" spans="1:11" s="66" customFormat="1" ht="25.5" customHeight="1">
      <c r="A53" s="320"/>
      <c r="B53" s="61"/>
      <c r="C53" s="755"/>
      <c r="D53" s="756"/>
      <c r="E53" s="746"/>
      <c r="F53" s="747"/>
      <c r="G53" s="747"/>
      <c r="H53" s="747"/>
      <c r="I53" s="747"/>
      <c r="J53" s="748"/>
      <c r="K53" s="52"/>
    </row>
    <row r="54" spans="1:11" s="66" customFormat="1" ht="25.5" customHeight="1">
      <c r="A54" s="320"/>
      <c r="B54" s="61"/>
      <c r="C54" s="757"/>
      <c r="D54" s="758"/>
      <c r="E54" s="749"/>
      <c r="F54" s="750"/>
      <c r="G54" s="750"/>
      <c r="H54" s="750"/>
      <c r="I54" s="750"/>
      <c r="J54" s="751"/>
      <c r="K54" s="52"/>
    </row>
    <row r="55" spans="2:10" ht="12.75">
      <c r="B55" s="157"/>
      <c r="C55" s="270"/>
      <c r="D55" s="270"/>
      <c r="E55" s="265"/>
      <c r="F55" s="265"/>
      <c r="G55" s="265"/>
      <c r="H55" s="265"/>
      <c r="I55" s="265"/>
      <c r="J55" s="265"/>
    </row>
    <row r="56" spans="2:10" ht="42.75" customHeight="1">
      <c r="B56" s="219" t="s">
        <v>261</v>
      </c>
      <c r="C56" s="437" t="str">
        <f>Translations!$B$341</f>
        <v>Please attach a representation of the data flow for the calculation of emissions, including responsibility for retrieving and storing each type of data.  If necessary, please refer to additional information, submitted with your completed plan.</v>
      </c>
      <c r="D56" s="437"/>
      <c r="E56" s="437"/>
      <c r="F56" s="437"/>
      <c r="G56" s="437"/>
      <c r="H56" s="437"/>
      <c r="I56" s="437"/>
      <c r="J56" s="437"/>
    </row>
    <row r="57" spans="2:10" ht="12.75">
      <c r="B57" s="268"/>
      <c r="C57" s="732" t="str">
        <f>Translations!$B$283</f>
        <v>Please reference the file/document attached to your monitoring plan in the box below.</v>
      </c>
      <c r="D57" s="732"/>
      <c r="E57" s="732"/>
      <c r="F57" s="732"/>
      <c r="G57" s="732"/>
      <c r="H57" s="732"/>
      <c r="I57" s="732"/>
      <c r="J57" s="732"/>
    </row>
    <row r="58" spans="2:7" ht="12.75">
      <c r="B58" s="268"/>
      <c r="C58" s="619"/>
      <c r="D58" s="620"/>
      <c r="E58" s="620"/>
      <c r="F58" s="620"/>
      <c r="G58" s="765"/>
    </row>
    <row r="59" spans="2:10" ht="12.75">
      <c r="B59" s="157"/>
      <c r="C59" s="270"/>
      <c r="D59" s="270"/>
      <c r="E59" s="265"/>
      <c r="F59" s="265"/>
      <c r="G59" s="265"/>
      <c r="H59" s="265"/>
      <c r="I59" s="265"/>
      <c r="J59" s="265"/>
    </row>
    <row r="60" spans="2:10" ht="15.75">
      <c r="B60" s="271">
        <v>13</v>
      </c>
      <c r="C60" s="272" t="str">
        <f>Translations!$B$342</f>
        <v>Control activities</v>
      </c>
      <c r="D60" s="272"/>
      <c r="E60" s="272"/>
      <c r="F60" s="272"/>
      <c r="G60" s="272"/>
      <c r="H60" s="272"/>
      <c r="I60" s="272"/>
      <c r="J60" s="272"/>
    </row>
    <row r="61" spans="2:10" ht="12.75">
      <c r="B61" s="157"/>
      <c r="C61" s="270"/>
      <c r="D61" s="270"/>
      <c r="E61" s="265"/>
      <c r="F61" s="265"/>
      <c r="G61" s="265"/>
      <c r="H61" s="265"/>
      <c r="I61" s="265"/>
      <c r="J61" s="265"/>
    </row>
    <row r="62" spans="2:10" ht="12.75">
      <c r="B62" s="65" t="s">
        <v>258</v>
      </c>
      <c r="C62" s="471" t="str">
        <f>Translations!$B$343</f>
        <v>Please provide details about the procedures used to assess inherent risks and control risks.</v>
      </c>
      <c r="D62" s="536"/>
      <c r="E62" s="536"/>
      <c r="F62" s="536"/>
      <c r="G62" s="536"/>
      <c r="H62" s="536"/>
      <c r="I62" s="536"/>
      <c r="J62" s="536"/>
    </row>
    <row r="63" spans="2:10" ht="28.5" customHeight="1">
      <c r="B63" s="157"/>
      <c r="C63" s="549" t="str">
        <f>Translations!$B$344</f>
        <v>The brief description should identify how the assessments of inherent risks ("errors") and control risks ("slips") are undertaken when establishing an effective control system.</v>
      </c>
      <c r="D63" s="549"/>
      <c r="E63" s="549"/>
      <c r="F63" s="549"/>
      <c r="G63" s="549"/>
      <c r="H63" s="549"/>
      <c r="I63" s="549"/>
      <c r="J63" s="549"/>
    </row>
    <row r="64" spans="2:10" ht="12.75">
      <c r="B64" s="157"/>
      <c r="C64" s="614" t="str">
        <f>Translations!$B$194</f>
        <v>Title of procedure</v>
      </c>
      <c r="D64" s="615"/>
      <c r="E64" s="619"/>
      <c r="F64" s="620"/>
      <c r="G64" s="620"/>
      <c r="H64" s="620"/>
      <c r="I64" s="620"/>
      <c r="J64" s="621"/>
    </row>
    <row r="65" spans="2:10" ht="12.75">
      <c r="B65" s="157"/>
      <c r="C65" s="614" t="str">
        <f>Translations!$B$195</f>
        <v>Reference for procedure</v>
      </c>
      <c r="D65" s="615"/>
      <c r="E65" s="619"/>
      <c r="F65" s="620"/>
      <c r="G65" s="620"/>
      <c r="H65" s="620"/>
      <c r="I65" s="620"/>
      <c r="J65" s="621"/>
    </row>
    <row r="66" spans="2:10" ht="54" customHeight="1">
      <c r="B66" s="157"/>
      <c r="C66" s="614" t="str">
        <f>Translations!$B$197</f>
        <v>Brief description of procedure</v>
      </c>
      <c r="D66" s="615"/>
      <c r="E66" s="619"/>
      <c r="F66" s="620"/>
      <c r="G66" s="620"/>
      <c r="H66" s="620"/>
      <c r="I66" s="620"/>
      <c r="J66" s="621"/>
    </row>
    <row r="67" spans="2:10" ht="35.25" customHeight="1">
      <c r="B67" s="157"/>
      <c r="C67" s="614" t="str">
        <f>Translations!$B$198</f>
        <v>Post or department responsible for data maintenance</v>
      </c>
      <c r="D67" s="615"/>
      <c r="E67" s="619"/>
      <c r="F67" s="620"/>
      <c r="G67" s="620"/>
      <c r="H67" s="620"/>
      <c r="I67" s="620"/>
      <c r="J67" s="621"/>
    </row>
    <row r="68" spans="2:10" ht="25.5" customHeight="1">
      <c r="B68" s="157"/>
      <c r="C68" s="614" t="str">
        <f>Translations!$B$199</f>
        <v>Location where records are kept</v>
      </c>
      <c r="D68" s="615"/>
      <c r="E68" s="619"/>
      <c r="F68" s="620"/>
      <c r="G68" s="620"/>
      <c r="H68" s="620"/>
      <c r="I68" s="620"/>
      <c r="J68" s="621"/>
    </row>
    <row r="69" spans="2:10" ht="27.75" customHeight="1">
      <c r="B69" s="157"/>
      <c r="C69" s="614" t="str">
        <f>Translations!$B$233</f>
        <v>Name of system used (where applicable).</v>
      </c>
      <c r="D69" s="615"/>
      <c r="E69" s="623"/>
      <c r="F69" s="733"/>
      <c r="G69" s="733"/>
      <c r="H69" s="733"/>
      <c r="I69" s="733"/>
      <c r="J69" s="624"/>
    </row>
    <row r="70" spans="2:10" ht="12.75">
      <c r="B70" s="157"/>
      <c r="C70" s="270"/>
      <c r="D70" s="270"/>
      <c r="E70" s="265"/>
      <c r="F70" s="265"/>
      <c r="G70" s="265"/>
      <c r="H70" s="265"/>
      <c r="I70" s="265"/>
      <c r="J70" s="265"/>
    </row>
    <row r="71" spans="2:10" ht="29.25" customHeight="1">
      <c r="B71" s="65" t="s">
        <v>261</v>
      </c>
      <c r="C71" s="471" t="str">
        <f>Translations!$B$345</f>
        <v>Please provide details about the procedures used to ensure quality assurance of measuring equipment and information technology used for data flow activities.</v>
      </c>
      <c r="D71" s="536"/>
      <c r="E71" s="536"/>
      <c r="F71" s="536"/>
      <c r="G71" s="536"/>
      <c r="H71" s="536"/>
      <c r="I71" s="536"/>
      <c r="J71" s="536"/>
    </row>
    <row r="72" spans="2:10" ht="28.5" customHeight="1">
      <c r="B72" s="157"/>
      <c r="C72" s="549"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549"/>
      <c r="E72" s="549"/>
      <c r="F72" s="549"/>
      <c r="G72" s="549"/>
      <c r="H72" s="549"/>
      <c r="I72" s="549"/>
      <c r="J72" s="549"/>
    </row>
    <row r="73" spans="2:10" ht="12.75">
      <c r="B73" s="157"/>
      <c r="C73" s="614" t="str">
        <f>Translations!$B$194</f>
        <v>Title of procedure</v>
      </c>
      <c r="D73" s="615"/>
      <c r="E73" s="619"/>
      <c r="F73" s="620"/>
      <c r="G73" s="620"/>
      <c r="H73" s="620"/>
      <c r="I73" s="620"/>
      <c r="J73" s="621"/>
    </row>
    <row r="74" spans="2:10" ht="12.75">
      <c r="B74" s="157"/>
      <c r="C74" s="614" t="str">
        <f>Translations!$B$195</f>
        <v>Reference for procedure</v>
      </c>
      <c r="D74" s="615"/>
      <c r="E74" s="619"/>
      <c r="F74" s="620"/>
      <c r="G74" s="620"/>
      <c r="H74" s="620"/>
      <c r="I74" s="620"/>
      <c r="J74" s="621"/>
    </row>
    <row r="75" spans="2:10" ht="54.75" customHeight="1">
      <c r="B75" s="157"/>
      <c r="C75" s="614" t="str">
        <f>Translations!$B$197</f>
        <v>Brief description of procedure</v>
      </c>
      <c r="D75" s="615"/>
      <c r="E75" s="619"/>
      <c r="F75" s="620"/>
      <c r="G75" s="620"/>
      <c r="H75" s="620"/>
      <c r="I75" s="620"/>
      <c r="J75" s="621"/>
    </row>
    <row r="76" spans="2:10" ht="34.5" customHeight="1">
      <c r="B76" s="157"/>
      <c r="C76" s="614" t="str">
        <f>Translations!$B$198</f>
        <v>Post or department responsible for data maintenance</v>
      </c>
      <c r="D76" s="615"/>
      <c r="E76" s="619"/>
      <c r="F76" s="620"/>
      <c r="G76" s="620"/>
      <c r="H76" s="620"/>
      <c r="I76" s="620"/>
      <c r="J76" s="621"/>
    </row>
    <row r="77" spans="2:10" ht="25.5" customHeight="1">
      <c r="B77" s="157"/>
      <c r="C77" s="614" t="str">
        <f>Translations!$B$199</f>
        <v>Location where records are kept</v>
      </c>
      <c r="D77" s="615"/>
      <c r="E77" s="619"/>
      <c r="F77" s="620"/>
      <c r="G77" s="620"/>
      <c r="H77" s="620"/>
      <c r="I77" s="620"/>
      <c r="J77" s="621"/>
    </row>
    <row r="78" spans="2:10" ht="25.5" customHeight="1">
      <c r="B78" s="157"/>
      <c r="C78" s="614" t="str">
        <f>Translations!$B$233</f>
        <v>Name of system used (where applicable).</v>
      </c>
      <c r="D78" s="615"/>
      <c r="E78" s="623"/>
      <c r="F78" s="733"/>
      <c r="G78" s="733"/>
      <c r="H78" s="733"/>
      <c r="I78" s="733"/>
      <c r="J78" s="624"/>
    </row>
    <row r="79" spans="2:10" ht="12.75">
      <c r="B79" s="157"/>
      <c r="C79" s="270"/>
      <c r="D79" s="270"/>
      <c r="E79" s="265"/>
      <c r="F79" s="265"/>
      <c r="G79" s="265"/>
      <c r="H79" s="265"/>
      <c r="I79" s="265"/>
      <c r="J79" s="265"/>
    </row>
    <row r="80" spans="2:10" ht="13.5" customHeight="1">
      <c r="B80" s="65" t="s">
        <v>299</v>
      </c>
      <c r="C80" s="471" t="str">
        <f>Translations!$B$347</f>
        <v>Please provide details about the procedures used to ensure regular internal reviews and validation of data.</v>
      </c>
      <c r="D80" s="536"/>
      <c r="E80" s="536"/>
      <c r="F80" s="536"/>
      <c r="G80" s="536"/>
      <c r="H80" s="536"/>
      <c r="I80" s="536"/>
      <c r="J80" s="536"/>
    </row>
    <row r="81" spans="2:10" ht="42" customHeight="1">
      <c r="B81" s="157"/>
      <c r="C81" s="549"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81" s="549"/>
      <c r="E81" s="549"/>
      <c r="F81" s="549"/>
      <c r="G81" s="549"/>
      <c r="H81" s="549"/>
      <c r="I81" s="549"/>
      <c r="J81" s="549"/>
    </row>
    <row r="82" spans="2:10" ht="12.75">
      <c r="B82" s="157"/>
      <c r="C82" s="614" t="str">
        <f>Translations!$B$194</f>
        <v>Title of procedure</v>
      </c>
      <c r="D82" s="615"/>
      <c r="E82" s="619"/>
      <c r="F82" s="620"/>
      <c r="G82" s="620"/>
      <c r="H82" s="620"/>
      <c r="I82" s="620"/>
      <c r="J82" s="621"/>
    </row>
    <row r="83" spans="2:10" ht="12.75">
      <c r="B83" s="157"/>
      <c r="C83" s="614" t="str">
        <f>Translations!$B$195</f>
        <v>Reference for procedure</v>
      </c>
      <c r="D83" s="615"/>
      <c r="E83" s="619"/>
      <c r="F83" s="620"/>
      <c r="G83" s="620"/>
      <c r="H83" s="620"/>
      <c r="I83" s="620"/>
      <c r="J83" s="621"/>
    </row>
    <row r="84" spans="2:10" ht="54" customHeight="1">
      <c r="B84" s="157"/>
      <c r="C84" s="614" t="str">
        <f>Translations!$B$197</f>
        <v>Brief description of procedure</v>
      </c>
      <c r="D84" s="615"/>
      <c r="E84" s="619"/>
      <c r="F84" s="620"/>
      <c r="G84" s="620"/>
      <c r="H84" s="620"/>
      <c r="I84" s="620"/>
      <c r="J84" s="621"/>
    </row>
    <row r="85" spans="2:10" ht="33.75" customHeight="1">
      <c r="B85" s="157"/>
      <c r="C85" s="614" t="str">
        <f>Translations!$B$198</f>
        <v>Post or department responsible for data maintenance</v>
      </c>
      <c r="D85" s="615"/>
      <c r="E85" s="619"/>
      <c r="F85" s="620"/>
      <c r="G85" s="620"/>
      <c r="H85" s="620"/>
      <c r="I85" s="620"/>
      <c r="J85" s="621"/>
    </row>
    <row r="86" spans="2:10" ht="25.5" customHeight="1">
      <c r="B86" s="157"/>
      <c r="C86" s="614" t="str">
        <f>Translations!$B$199</f>
        <v>Location where records are kept</v>
      </c>
      <c r="D86" s="615"/>
      <c r="E86" s="619"/>
      <c r="F86" s="620"/>
      <c r="G86" s="620"/>
      <c r="H86" s="620"/>
      <c r="I86" s="620"/>
      <c r="J86" s="621"/>
    </row>
    <row r="87" spans="2:10" ht="25.5" customHeight="1">
      <c r="B87" s="157"/>
      <c r="C87" s="614" t="str">
        <f>Translations!$B$233</f>
        <v>Name of system used (where applicable).</v>
      </c>
      <c r="D87" s="615"/>
      <c r="E87" s="623"/>
      <c r="F87" s="733"/>
      <c r="G87" s="733"/>
      <c r="H87" s="733"/>
      <c r="I87" s="733"/>
      <c r="J87" s="624"/>
    </row>
    <row r="88" spans="2:10" ht="12.75">
      <c r="B88" s="157"/>
      <c r="C88" s="270"/>
      <c r="D88" s="270"/>
      <c r="E88" s="265"/>
      <c r="F88" s="265"/>
      <c r="G88" s="265"/>
      <c r="H88" s="265"/>
      <c r="I88" s="265"/>
      <c r="J88" s="265"/>
    </row>
    <row r="89" spans="2:10" ht="13.5" customHeight="1">
      <c r="B89" s="65" t="s">
        <v>263</v>
      </c>
      <c r="C89" s="471" t="str">
        <f>Translations!$B$349</f>
        <v>Please provide details about the procedures used to handle corrections and corrective actions.</v>
      </c>
      <c r="D89" s="536"/>
      <c r="E89" s="536"/>
      <c r="F89" s="536"/>
      <c r="G89" s="536"/>
      <c r="H89" s="536"/>
      <c r="I89" s="536"/>
      <c r="J89" s="536"/>
    </row>
    <row r="90" spans="2:10" ht="34.5" customHeight="1">
      <c r="B90" s="157"/>
      <c r="C90" s="549"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549"/>
      <c r="E90" s="549"/>
      <c r="F90" s="549"/>
      <c r="G90" s="549"/>
      <c r="H90" s="549"/>
      <c r="I90" s="549"/>
      <c r="J90" s="549"/>
    </row>
    <row r="91" spans="2:10" ht="12.75">
      <c r="B91" s="157"/>
      <c r="C91" s="614" t="str">
        <f>Translations!$B$194</f>
        <v>Title of procedure</v>
      </c>
      <c r="D91" s="615"/>
      <c r="E91" s="619"/>
      <c r="F91" s="620"/>
      <c r="G91" s="620"/>
      <c r="H91" s="620"/>
      <c r="I91" s="620"/>
      <c r="J91" s="621"/>
    </row>
    <row r="92" spans="2:10" ht="12.75">
      <c r="B92" s="157"/>
      <c r="C92" s="614" t="str">
        <f>Translations!$B$195</f>
        <v>Reference for procedure</v>
      </c>
      <c r="D92" s="615"/>
      <c r="E92" s="619"/>
      <c r="F92" s="620"/>
      <c r="G92" s="620"/>
      <c r="H92" s="620"/>
      <c r="I92" s="620"/>
      <c r="J92" s="621"/>
    </row>
    <row r="93" spans="2:10" ht="54" customHeight="1">
      <c r="B93" s="157"/>
      <c r="C93" s="614" t="str">
        <f>Translations!$B$197</f>
        <v>Brief description of procedure</v>
      </c>
      <c r="D93" s="615"/>
      <c r="E93" s="619"/>
      <c r="F93" s="620"/>
      <c r="G93" s="620"/>
      <c r="H93" s="620"/>
      <c r="I93" s="620"/>
      <c r="J93" s="621"/>
    </row>
    <row r="94" spans="2:10" ht="35.25" customHeight="1">
      <c r="B94" s="157"/>
      <c r="C94" s="614" t="str">
        <f>Translations!$B$198</f>
        <v>Post or department responsible for data maintenance</v>
      </c>
      <c r="D94" s="615"/>
      <c r="E94" s="619"/>
      <c r="F94" s="620"/>
      <c r="G94" s="620"/>
      <c r="H94" s="620"/>
      <c r="I94" s="620"/>
      <c r="J94" s="621"/>
    </row>
    <row r="95" spans="2:10" ht="25.5" customHeight="1">
      <c r="B95" s="157"/>
      <c r="C95" s="614" t="str">
        <f>Translations!$B$199</f>
        <v>Location where records are kept</v>
      </c>
      <c r="D95" s="615"/>
      <c r="E95" s="619"/>
      <c r="F95" s="620"/>
      <c r="G95" s="620"/>
      <c r="H95" s="620"/>
      <c r="I95" s="620"/>
      <c r="J95" s="621"/>
    </row>
    <row r="96" spans="2:10" ht="25.5" customHeight="1">
      <c r="B96" s="157"/>
      <c r="C96" s="614" t="str">
        <f>Translations!$B$233</f>
        <v>Name of system used (where applicable).</v>
      </c>
      <c r="D96" s="615"/>
      <c r="E96" s="623"/>
      <c r="F96" s="733"/>
      <c r="G96" s="733"/>
      <c r="H96" s="733"/>
      <c r="I96" s="733"/>
      <c r="J96" s="624"/>
    </row>
    <row r="97" spans="2:10" ht="12.75">
      <c r="B97" s="157"/>
      <c r="C97" s="270"/>
      <c r="D97" s="270"/>
      <c r="E97" s="265"/>
      <c r="F97" s="265"/>
      <c r="G97" s="265"/>
      <c r="H97" s="265"/>
      <c r="I97" s="265"/>
      <c r="J97" s="265"/>
    </row>
    <row r="98" spans="2:10" ht="13.5" customHeight="1">
      <c r="B98" s="65" t="s">
        <v>264</v>
      </c>
      <c r="C98" s="471" t="str">
        <f>Translations!$B$351</f>
        <v>If applicable, please provide details about the procedures used to control outsourced activities.</v>
      </c>
      <c r="D98" s="536"/>
      <c r="E98" s="536"/>
      <c r="F98" s="536"/>
      <c r="G98" s="536"/>
      <c r="H98" s="536"/>
      <c r="I98" s="536"/>
      <c r="J98" s="536"/>
    </row>
    <row r="99" spans="2:10" ht="28.5" customHeight="1">
      <c r="B99" s="157"/>
      <c r="C99" s="549" t="str">
        <f>Translations!$B$352</f>
        <v>The brief description should identify how data flow activities and control activities of outsourced processes are checked and what checks are undertaken on the quality of the resulting data.</v>
      </c>
      <c r="D99" s="549"/>
      <c r="E99" s="549"/>
      <c r="F99" s="549"/>
      <c r="G99" s="549"/>
      <c r="H99" s="549"/>
      <c r="I99" s="549"/>
      <c r="J99" s="549"/>
    </row>
    <row r="100" spans="2:10" ht="12.75">
      <c r="B100" s="157"/>
      <c r="C100" s="614" t="str">
        <f>Translations!$B$194</f>
        <v>Title of procedure</v>
      </c>
      <c r="D100" s="615"/>
      <c r="E100" s="619"/>
      <c r="F100" s="620"/>
      <c r="G100" s="620"/>
      <c r="H100" s="620"/>
      <c r="I100" s="620"/>
      <c r="J100" s="621"/>
    </row>
    <row r="101" spans="2:10" ht="12.75">
      <c r="B101" s="157"/>
      <c r="C101" s="614" t="str">
        <f>Translations!$B$195</f>
        <v>Reference for procedure</v>
      </c>
      <c r="D101" s="615"/>
      <c r="E101" s="619"/>
      <c r="F101" s="620"/>
      <c r="G101" s="620"/>
      <c r="H101" s="620"/>
      <c r="I101" s="620"/>
      <c r="J101" s="621"/>
    </row>
    <row r="102" spans="2:10" ht="54" customHeight="1">
      <c r="B102" s="157"/>
      <c r="C102" s="614" t="str">
        <f>Translations!$B$197</f>
        <v>Brief description of procedure</v>
      </c>
      <c r="D102" s="615"/>
      <c r="E102" s="619"/>
      <c r="F102" s="620"/>
      <c r="G102" s="620"/>
      <c r="H102" s="620"/>
      <c r="I102" s="620"/>
      <c r="J102" s="621"/>
    </row>
    <row r="103" spans="2:10" ht="34.5" customHeight="1">
      <c r="B103" s="157"/>
      <c r="C103" s="614" t="str">
        <f>Translations!$B$198</f>
        <v>Post or department responsible for data maintenance</v>
      </c>
      <c r="D103" s="615"/>
      <c r="E103" s="619"/>
      <c r="F103" s="620"/>
      <c r="G103" s="620"/>
      <c r="H103" s="620"/>
      <c r="I103" s="620"/>
      <c r="J103" s="621"/>
    </row>
    <row r="104" spans="2:10" ht="25.5" customHeight="1">
      <c r="B104" s="157"/>
      <c r="C104" s="614" t="str">
        <f>Translations!$B$199</f>
        <v>Location where records are kept</v>
      </c>
      <c r="D104" s="615"/>
      <c r="E104" s="619"/>
      <c r="F104" s="620"/>
      <c r="G104" s="620"/>
      <c r="H104" s="620"/>
      <c r="I104" s="620"/>
      <c r="J104" s="621"/>
    </row>
    <row r="105" spans="2:10" ht="25.5" customHeight="1">
      <c r="B105" s="157"/>
      <c r="C105" s="614" t="str">
        <f>Translations!$B$233</f>
        <v>Name of system used (where applicable).</v>
      </c>
      <c r="D105" s="615"/>
      <c r="E105" s="623"/>
      <c r="F105" s="733"/>
      <c r="G105" s="733"/>
      <c r="H105" s="733"/>
      <c r="I105" s="733"/>
      <c r="J105" s="624"/>
    </row>
    <row r="106" spans="2:10" ht="12.75">
      <c r="B106" s="157"/>
      <c r="C106" s="270"/>
      <c r="D106" s="270"/>
      <c r="E106" s="265"/>
      <c r="F106" s="265"/>
      <c r="G106" s="265"/>
      <c r="H106" s="265"/>
      <c r="I106" s="265"/>
      <c r="J106" s="265"/>
    </row>
    <row r="107" spans="2:10" ht="13.5" customHeight="1">
      <c r="B107" s="65" t="s">
        <v>259</v>
      </c>
      <c r="C107" s="471" t="str">
        <f>Translations!$B$353</f>
        <v>Please provide details about the procedures used to manage record keeping and documentation.</v>
      </c>
      <c r="D107" s="536"/>
      <c r="E107" s="536"/>
      <c r="F107" s="536"/>
      <c r="G107" s="536"/>
      <c r="H107" s="536"/>
      <c r="I107" s="536"/>
      <c r="J107" s="536"/>
    </row>
    <row r="108" spans="2:10" ht="35.25" customHeight="1">
      <c r="B108" s="157"/>
      <c r="C108" s="549"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549"/>
      <c r="E108" s="549"/>
      <c r="F108" s="549"/>
      <c r="G108" s="549"/>
      <c r="H108" s="549"/>
      <c r="I108" s="549"/>
      <c r="J108" s="549"/>
    </row>
    <row r="109" spans="2:10" ht="12.75">
      <c r="B109" s="157"/>
      <c r="C109" s="614" t="str">
        <f>Translations!$B$194</f>
        <v>Title of procedure</v>
      </c>
      <c r="D109" s="615"/>
      <c r="E109" s="619"/>
      <c r="F109" s="620"/>
      <c r="G109" s="620"/>
      <c r="H109" s="620"/>
      <c r="I109" s="620"/>
      <c r="J109" s="621"/>
    </row>
    <row r="110" spans="2:10" ht="12.75">
      <c r="B110" s="157"/>
      <c r="C110" s="614" t="str">
        <f>Translations!$B$195</f>
        <v>Reference for procedure</v>
      </c>
      <c r="D110" s="615"/>
      <c r="E110" s="619"/>
      <c r="F110" s="620"/>
      <c r="G110" s="620"/>
      <c r="H110" s="620"/>
      <c r="I110" s="620"/>
      <c r="J110" s="621"/>
    </row>
    <row r="111" spans="2:10" ht="54" customHeight="1">
      <c r="B111" s="157"/>
      <c r="C111" s="614" t="str">
        <f>Translations!$B$197</f>
        <v>Brief description of procedure</v>
      </c>
      <c r="D111" s="615"/>
      <c r="E111" s="619"/>
      <c r="F111" s="620"/>
      <c r="G111" s="620"/>
      <c r="H111" s="620"/>
      <c r="I111" s="620"/>
      <c r="J111" s="621"/>
    </row>
    <row r="112" spans="2:10" ht="34.5" customHeight="1">
      <c r="B112" s="157"/>
      <c r="C112" s="614" t="str">
        <f>Translations!$B$198</f>
        <v>Post or department responsible for data maintenance</v>
      </c>
      <c r="D112" s="615"/>
      <c r="E112" s="619"/>
      <c r="F112" s="620"/>
      <c r="G112" s="620"/>
      <c r="H112" s="620"/>
      <c r="I112" s="620"/>
      <c r="J112" s="621"/>
    </row>
    <row r="113" spans="2:10" ht="25.5" customHeight="1">
      <c r="B113" s="157"/>
      <c r="C113" s="614" t="str">
        <f>Translations!$B$199</f>
        <v>Location where records are kept</v>
      </c>
      <c r="D113" s="615"/>
      <c r="E113" s="619"/>
      <c r="F113" s="620"/>
      <c r="G113" s="620"/>
      <c r="H113" s="620"/>
      <c r="I113" s="620"/>
      <c r="J113" s="621"/>
    </row>
    <row r="114" spans="2:10" ht="25.5" customHeight="1">
      <c r="B114" s="157"/>
      <c r="C114" s="614" t="str">
        <f>Translations!$B$233</f>
        <v>Name of system used (where applicable).</v>
      </c>
      <c r="D114" s="615"/>
      <c r="E114" s="623"/>
      <c r="F114" s="733"/>
      <c r="G114" s="733"/>
      <c r="H114" s="733"/>
      <c r="I114" s="733"/>
      <c r="J114" s="624"/>
    </row>
    <row r="115" spans="2:10" ht="12.75">
      <c r="B115" s="157"/>
      <c r="C115" s="270"/>
      <c r="D115" s="270"/>
      <c r="E115" s="265"/>
      <c r="F115" s="265"/>
      <c r="G115" s="265"/>
      <c r="H115" s="265"/>
      <c r="I115" s="265"/>
      <c r="J115" s="265"/>
    </row>
    <row r="116" spans="2:10" ht="44.25" customHeight="1">
      <c r="B116" s="219" t="s">
        <v>570</v>
      </c>
      <c r="C116" s="437"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16" s="437"/>
      <c r="E116" s="437"/>
      <c r="F116" s="437"/>
      <c r="G116" s="437"/>
      <c r="H116" s="437"/>
      <c r="I116" s="437"/>
      <c r="J116" s="437"/>
    </row>
    <row r="117" spans="2:10" ht="13.5" customHeight="1">
      <c r="B117" s="268"/>
      <c r="C117" s="732" t="str">
        <f>Translations!$B$283</f>
        <v>Please reference the file/document attached to your monitoring plan in the box below.</v>
      </c>
      <c r="D117" s="732"/>
      <c r="E117" s="732"/>
      <c r="F117" s="732"/>
      <c r="G117" s="732"/>
      <c r="H117" s="732"/>
      <c r="I117" s="732"/>
      <c r="J117" s="732"/>
    </row>
    <row r="118" spans="2:7" ht="12.75">
      <c r="B118" s="268"/>
      <c r="C118" s="715"/>
      <c r="D118" s="716"/>
      <c r="E118" s="716"/>
      <c r="F118" s="716"/>
      <c r="G118" s="763"/>
    </row>
    <row r="119" spans="2:6" ht="12.75" customHeight="1">
      <c r="B119" s="268"/>
      <c r="C119" s="261"/>
      <c r="D119" s="261"/>
      <c r="E119" s="261"/>
      <c r="F119" s="261"/>
    </row>
    <row r="120" spans="2:10" ht="30.75" customHeight="1">
      <c r="B120" s="65" t="s">
        <v>271</v>
      </c>
      <c r="C120" s="728" t="str">
        <f>Translations!$B$356</f>
        <v>Does your organisation have a documented environmental management system?  Please choose the most relevant response.</v>
      </c>
      <c r="D120" s="728"/>
      <c r="E120" s="728"/>
      <c r="F120" s="728"/>
      <c r="G120" s="728"/>
      <c r="H120" s="728"/>
      <c r="I120" s="728"/>
      <c r="J120" s="728"/>
    </row>
    <row r="121" spans="3:10" ht="12.75" customHeight="1">
      <c r="C121" s="715" t="s">
        <v>303</v>
      </c>
      <c r="D121" s="716"/>
      <c r="E121" s="716"/>
      <c r="F121" s="716"/>
      <c r="G121" s="717"/>
      <c r="H121" s="274"/>
      <c r="I121" s="274"/>
      <c r="J121" s="274"/>
    </row>
    <row r="122" spans="2:10" ht="12.75" customHeight="1">
      <c r="B122" s="65"/>
      <c r="C122" s="108"/>
      <c r="D122" s="275"/>
      <c r="E122" s="274"/>
      <c r="F122" s="274"/>
      <c r="G122" s="274"/>
      <c r="H122" s="274"/>
      <c r="I122" s="274"/>
      <c r="J122" s="274"/>
    </row>
    <row r="123" spans="2:10" ht="41.25" customHeight="1">
      <c r="B123" s="219" t="s">
        <v>294</v>
      </c>
      <c r="C123" s="437" t="str">
        <f>Translations!$B$357</f>
        <v>If the Environmental Management System is certified by an accredited organisation and the system incorporates procedures relevant to EU ETS monitoring and reporting, please specify to which standard e.g. ISO14001, EMAS, etc.</v>
      </c>
      <c r="D123" s="437"/>
      <c r="E123" s="437"/>
      <c r="F123" s="437"/>
      <c r="G123" s="437"/>
      <c r="H123" s="437"/>
      <c r="I123" s="437"/>
      <c r="J123" s="437"/>
    </row>
    <row r="124" spans="3:10" ht="12.75" customHeight="1">
      <c r="C124" s="715"/>
      <c r="D124" s="764"/>
      <c r="E124" s="764"/>
      <c r="F124" s="764"/>
      <c r="G124" s="763"/>
      <c r="H124" s="273"/>
      <c r="I124" s="273"/>
      <c r="J124" s="273"/>
    </row>
    <row r="125" spans="2:5" ht="12.75" customHeight="1">
      <c r="B125" s="276"/>
      <c r="C125" s="108"/>
      <c r="D125" s="277"/>
      <c r="E125" s="277"/>
    </row>
    <row r="126" spans="1:10" s="84" customFormat="1" ht="12.75" customHeight="1">
      <c r="A126" s="320"/>
      <c r="B126" s="89"/>
      <c r="C126" s="261"/>
      <c r="D126" s="261"/>
      <c r="E126" s="261"/>
      <c r="F126" s="261"/>
      <c r="G126" s="261"/>
      <c r="H126" s="261"/>
      <c r="I126" s="261"/>
      <c r="J126" s="261"/>
    </row>
    <row r="127" spans="2:10" ht="15.75">
      <c r="B127" s="266">
        <v>14</v>
      </c>
      <c r="C127" s="267" t="str">
        <f>Translations!$B$18</f>
        <v>List of definitions and abbreviations used</v>
      </c>
      <c r="D127" s="278"/>
      <c r="E127" s="278"/>
      <c r="F127" s="278"/>
      <c r="G127" s="278"/>
      <c r="H127" s="278"/>
      <c r="I127" s="278"/>
      <c r="J127" s="278"/>
    </row>
    <row r="128" spans="2:10" ht="12.75" customHeight="1">
      <c r="B128" s="268"/>
      <c r="C128" s="113"/>
      <c r="D128" s="113"/>
      <c r="E128" s="113"/>
      <c r="F128" s="113"/>
      <c r="G128" s="113"/>
      <c r="H128" s="113"/>
      <c r="I128" s="113"/>
      <c r="J128" s="90"/>
    </row>
    <row r="129" spans="2:10" ht="12.75">
      <c r="B129" s="65" t="s">
        <v>258</v>
      </c>
      <c r="C129" s="731" t="str">
        <f>Translations!$B$358</f>
        <v>Please list any abbreviations, acronyms or definitions that you have used in completing this monitoring plan.</v>
      </c>
      <c r="D129" s="731"/>
      <c r="E129" s="731"/>
      <c r="F129" s="731"/>
      <c r="G129" s="731"/>
      <c r="H129" s="731"/>
      <c r="I129" s="731"/>
      <c r="J129" s="731"/>
    </row>
    <row r="130" spans="2:10" ht="12.75">
      <c r="B130" s="268"/>
      <c r="C130" s="113"/>
      <c r="D130" s="113"/>
      <c r="E130" s="113"/>
      <c r="F130" s="113"/>
      <c r="G130" s="113"/>
      <c r="H130" s="113"/>
      <c r="I130" s="113"/>
      <c r="J130" s="113"/>
    </row>
    <row r="131" spans="3:10" ht="12.75">
      <c r="C131" s="729" t="str">
        <f>Translations!$B$359</f>
        <v>Abbreviation</v>
      </c>
      <c r="D131" s="729"/>
      <c r="E131" s="729" t="str">
        <f>Translations!$B$360</f>
        <v>Definition</v>
      </c>
      <c r="F131" s="729"/>
      <c r="G131" s="729"/>
      <c r="H131" s="729"/>
      <c r="I131" s="729"/>
      <c r="J131" s="729"/>
    </row>
    <row r="132" spans="3:10" ht="12.75">
      <c r="C132" s="730"/>
      <c r="D132" s="730"/>
      <c r="E132" s="567"/>
      <c r="F132" s="567"/>
      <c r="G132" s="567"/>
      <c r="H132" s="567"/>
      <c r="I132" s="567"/>
      <c r="J132" s="567"/>
    </row>
    <row r="133" spans="3:10" ht="12.75">
      <c r="C133" s="730"/>
      <c r="D133" s="730"/>
      <c r="E133" s="567"/>
      <c r="F133" s="567"/>
      <c r="G133" s="567"/>
      <c r="H133" s="567"/>
      <c r="I133" s="567"/>
      <c r="J133" s="567"/>
    </row>
    <row r="134" spans="3:10" ht="12.75">
      <c r="C134" s="730"/>
      <c r="D134" s="730"/>
      <c r="E134" s="567"/>
      <c r="F134" s="567"/>
      <c r="G134" s="567"/>
      <c r="H134" s="567"/>
      <c r="I134" s="567"/>
      <c r="J134" s="567"/>
    </row>
    <row r="135" spans="3:10" ht="12.75">
      <c r="C135" s="730"/>
      <c r="D135" s="730"/>
      <c r="E135" s="567"/>
      <c r="F135" s="567"/>
      <c r="G135" s="567"/>
      <c r="H135" s="567"/>
      <c r="I135" s="567"/>
      <c r="J135" s="567"/>
    </row>
    <row r="136" spans="3:10" ht="12.75">
      <c r="C136" s="730"/>
      <c r="D136" s="730"/>
      <c r="E136" s="567"/>
      <c r="F136" s="567"/>
      <c r="G136" s="567"/>
      <c r="H136" s="567"/>
      <c r="I136" s="567"/>
      <c r="J136" s="567"/>
    </row>
    <row r="137" spans="3:10" ht="12.75">
      <c r="C137" s="730"/>
      <c r="D137" s="730"/>
      <c r="E137" s="567"/>
      <c r="F137" s="567"/>
      <c r="G137" s="567"/>
      <c r="H137" s="567"/>
      <c r="I137" s="567"/>
      <c r="J137" s="567"/>
    </row>
    <row r="138" spans="3:10" ht="12.75">
      <c r="C138" s="730"/>
      <c r="D138" s="730"/>
      <c r="E138" s="567"/>
      <c r="F138" s="567"/>
      <c r="G138" s="567"/>
      <c r="H138" s="567"/>
      <c r="I138" s="567"/>
      <c r="J138" s="567"/>
    </row>
    <row r="139" spans="3:10" ht="12.75">
      <c r="C139" s="730"/>
      <c r="D139" s="730"/>
      <c r="E139" s="567"/>
      <c r="F139" s="567"/>
      <c r="G139" s="567"/>
      <c r="H139" s="567"/>
      <c r="I139" s="567"/>
      <c r="J139" s="567"/>
    </row>
    <row r="140" spans="3:10" ht="12.75">
      <c r="C140" s="730"/>
      <c r="D140" s="730"/>
      <c r="E140" s="567"/>
      <c r="F140" s="567"/>
      <c r="G140" s="567"/>
      <c r="H140" s="567"/>
      <c r="I140" s="567"/>
      <c r="J140" s="567"/>
    </row>
    <row r="141" spans="3:10" ht="12.75">
      <c r="C141" s="730"/>
      <c r="D141" s="730"/>
      <c r="E141" s="567"/>
      <c r="F141" s="567"/>
      <c r="G141" s="567"/>
      <c r="H141" s="567"/>
      <c r="I141" s="567"/>
      <c r="J141" s="567"/>
    </row>
    <row r="142" spans="2:10" ht="12.75">
      <c r="B142" s="279"/>
      <c r="C142" s="280"/>
      <c r="D142" s="280"/>
      <c r="E142" s="280"/>
      <c r="F142" s="280"/>
      <c r="G142" s="280"/>
      <c r="H142" s="280"/>
      <c r="I142" s="280"/>
      <c r="J142" s="280"/>
    </row>
    <row r="143" spans="2:10" ht="15.75">
      <c r="B143" s="266">
        <v>15</v>
      </c>
      <c r="C143" s="267" t="str">
        <f>Translations!$B$19</f>
        <v>Additional information</v>
      </c>
      <c r="D143" s="278"/>
      <c r="E143" s="278"/>
      <c r="F143" s="278"/>
      <c r="G143" s="278"/>
      <c r="H143" s="278"/>
      <c r="I143" s="278"/>
      <c r="J143" s="278"/>
    </row>
    <row r="144" spans="2:10" ht="12.75">
      <c r="B144" s="268"/>
      <c r="C144" s="113"/>
      <c r="D144" s="113"/>
      <c r="E144" s="113"/>
      <c r="F144" s="113"/>
      <c r="G144" s="113"/>
      <c r="H144" s="113"/>
      <c r="I144" s="113"/>
      <c r="J144" s="113"/>
    </row>
    <row r="145" spans="2:10" ht="41.25" customHeight="1">
      <c r="B145" s="65" t="s">
        <v>258</v>
      </c>
      <c r="C145" s="471"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471"/>
      <c r="E145" s="471"/>
      <c r="F145" s="471"/>
      <c r="G145" s="471"/>
      <c r="H145" s="471"/>
      <c r="I145" s="471"/>
      <c r="J145" s="471"/>
    </row>
    <row r="146" spans="2:10" ht="36" customHeight="1">
      <c r="B146" s="281"/>
      <c r="C146" s="727"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727"/>
      <c r="E146" s="727"/>
      <c r="F146" s="727"/>
      <c r="G146" s="727"/>
      <c r="H146" s="727"/>
      <c r="I146" s="727"/>
      <c r="J146" s="727"/>
    </row>
    <row r="147" spans="3:10" ht="12.75" customHeight="1">
      <c r="C147" s="727" t="str">
        <f>Translations!$B$363</f>
        <v>Please provide file name(s) (if in an electronic format) or document reference number(s) (if hard copy) below:</v>
      </c>
      <c r="D147" s="727"/>
      <c r="E147" s="727"/>
      <c r="F147" s="727"/>
      <c r="G147" s="727"/>
      <c r="H147" s="727"/>
      <c r="I147" s="727"/>
      <c r="J147" s="727"/>
    </row>
    <row r="148" spans="3:10" ht="12.75">
      <c r="C148" s="726" t="str">
        <f>Translations!$B$364</f>
        <v>File name/Reference</v>
      </c>
      <c r="D148" s="726"/>
      <c r="E148" s="726" t="str">
        <f>Translations!$B$365</f>
        <v>Document description</v>
      </c>
      <c r="F148" s="726"/>
      <c r="G148" s="726"/>
      <c r="H148" s="726"/>
      <c r="I148" s="726"/>
      <c r="J148" s="726"/>
    </row>
    <row r="149" spans="3:10" ht="12.75">
      <c r="C149" s="725"/>
      <c r="D149" s="725"/>
      <c r="E149" s="724"/>
      <c r="F149" s="724"/>
      <c r="G149" s="724"/>
      <c r="H149" s="724"/>
      <c r="I149" s="724"/>
      <c r="J149" s="724"/>
    </row>
    <row r="150" spans="3:10" ht="12.75">
      <c r="C150" s="725"/>
      <c r="D150" s="725"/>
      <c r="E150" s="724"/>
      <c r="F150" s="724"/>
      <c r="G150" s="724"/>
      <c r="H150" s="724"/>
      <c r="I150" s="724"/>
      <c r="J150" s="724"/>
    </row>
    <row r="151" spans="3:10" ht="12.75">
      <c r="C151" s="725"/>
      <c r="D151" s="725"/>
      <c r="E151" s="724"/>
      <c r="F151" s="724"/>
      <c r="G151" s="724"/>
      <c r="H151" s="724"/>
      <c r="I151" s="724"/>
      <c r="J151" s="724"/>
    </row>
    <row r="152" spans="3:10" ht="12.75">
      <c r="C152" s="725"/>
      <c r="D152" s="725"/>
      <c r="E152" s="724"/>
      <c r="F152" s="724"/>
      <c r="G152" s="724"/>
      <c r="H152" s="724"/>
      <c r="I152" s="724"/>
      <c r="J152" s="724"/>
    </row>
    <row r="153" spans="3:10" ht="12.75">
      <c r="C153" s="725"/>
      <c r="D153" s="725"/>
      <c r="E153" s="724"/>
      <c r="F153" s="724"/>
      <c r="G153" s="724"/>
      <c r="H153" s="724"/>
      <c r="I153" s="724"/>
      <c r="J153" s="724"/>
    </row>
    <row r="154" spans="3:10" ht="12.75">
      <c r="C154" s="725"/>
      <c r="D154" s="725"/>
      <c r="E154" s="724"/>
      <c r="F154" s="724"/>
      <c r="G154" s="724"/>
      <c r="H154" s="724"/>
      <c r="I154" s="724"/>
      <c r="J154" s="724"/>
    </row>
    <row r="155" spans="3:10" ht="12.75">
      <c r="C155" s="725"/>
      <c r="D155" s="725"/>
      <c r="E155" s="724"/>
      <c r="F155" s="724"/>
      <c r="G155" s="724"/>
      <c r="H155" s="724"/>
      <c r="I155" s="724"/>
      <c r="J155" s="724"/>
    </row>
    <row r="156" spans="3:10" ht="12.75">
      <c r="C156" s="725"/>
      <c r="D156" s="725"/>
      <c r="E156" s="724"/>
      <c r="F156" s="724"/>
      <c r="G156" s="724"/>
      <c r="H156" s="724"/>
      <c r="I156" s="724"/>
      <c r="J156" s="724"/>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E113:J113"/>
    <mergeCell ref="C110:D110"/>
    <mergeCell ref="C37:J37"/>
    <mergeCell ref="C38:J38"/>
    <mergeCell ref="E40:J40"/>
    <mergeCell ref="E41:J41"/>
    <mergeCell ref="E42:J42"/>
    <mergeCell ref="E43:J43"/>
    <mergeCell ref="E44:J44"/>
    <mergeCell ref="E45:J45"/>
    <mergeCell ref="C49:D49"/>
    <mergeCell ref="C50:D50"/>
    <mergeCell ref="C51:D54"/>
    <mergeCell ref="E49:J49"/>
    <mergeCell ref="C46:D46"/>
    <mergeCell ref="C47:D47"/>
    <mergeCell ref="C48:D48"/>
    <mergeCell ref="E46:J46"/>
    <mergeCell ref="E47:J47"/>
    <mergeCell ref="E48:J48"/>
    <mergeCell ref="C41:D41"/>
    <mergeCell ref="C42:D42"/>
    <mergeCell ref="C43:D45"/>
    <mergeCell ref="C114:D114"/>
    <mergeCell ref="E114:J114"/>
    <mergeCell ref="C112:D112"/>
    <mergeCell ref="E112:J112"/>
    <mergeCell ref="C113:D113"/>
    <mergeCell ref="E110:J110"/>
    <mergeCell ref="C111:D111"/>
    <mergeCell ref="E111:J111"/>
    <mergeCell ref="C105:D105"/>
    <mergeCell ref="E105:J105"/>
    <mergeCell ref="C107:J107"/>
    <mergeCell ref="C109:D109"/>
    <mergeCell ref="E109:J109"/>
    <mergeCell ref="C108:J108"/>
    <mergeCell ref="C103:D103"/>
    <mergeCell ref="E103:J103"/>
    <mergeCell ref="C104:D104"/>
    <mergeCell ref="E104:J104"/>
    <mergeCell ref="C101:D101"/>
    <mergeCell ref="E101:J101"/>
    <mergeCell ref="C102:D102"/>
    <mergeCell ref="E102:J102"/>
    <mergeCell ref="C96:D96"/>
    <mergeCell ref="E96:J96"/>
    <mergeCell ref="C98:J98"/>
    <mergeCell ref="C100:D100"/>
    <mergeCell ref="E100:J100"/>
    <mergeCell ref="C99:J99"/>
    <mergeCell ref="C94:D94"/>
    <mergeCell ref="E94:J94"/>
    <mergeCell ref="C95:D95"/>
    <mergeCell ref="E95:J95"/>
    <mergeCell ref="C92:D92"/>
    <mergeCell ref="E92:J92"/>
    <mergeCell ref="C93:D93"/>
    <mergeCell ref="E93:J93"/>
    <mergeCell ref="C89:J89"/>
    <mergeCell ref="C91:D91"/>
    <mergeCell ref="E91:J91"/>
    <mergeCell ref="C90:J90"/>
    <mergeCell ref="C86:D86"/>
    <mergeCell ref="E86:J86"/>
    <mergeCell ref="C87:D87"/>
    <mergeCell ref="E87:J87"/>
    <mergeCell ref="C84:D84"/>
    <mergeCell ref="E84:J84"/>
    <mergeCell ref="C85:D85"/>
    <mergeCell ref="E85:J85"/>
    <mergeCell ref="C80:J80"/>
    <mergeCell ref="C82:D82"/>
    <mergeCell ref="E82:J82"/>
    <mergeCell ref="C83:D83"/>
    <mergeCell ref="E83:J83"/>
    <mergeCell ref="C81:J81"/>
    <mergeCell ref="C78:D78"/>
    <mergeCell ref="E78:J78"/>
    <mergeCell ref="C75:D75"/>
    <mergeCell ref="E75:J75"/>
    <mergeCell ref="C76:D76"/>
    <mergeCell ref="E76:J76"/>
    <mergeCell ref="C73:D73"/>
    <mergeCell ref="E73:J73"/>
    <mergeCell ref="C74:D74"/>
    <mergeCell ref="E74:J74"/>
    <mergeCell ref="C72:J72"/>
    <mergeCell ref="C77:D77"/>
    <mergeCell ref="E77:J77"/>
    <mergeCell ref="E69:J69"/>
    <mergeCell ref="C66:D66"/>
    <mergeCell ref="E66:J66"/>
    <mergeCell ref="C67:D67"/>
    <mergeCell ref="E67:J67"/>
    <mergeCell ref="C71:J71"/>
    <mergeCell ref="C14:E14"/>
    <mergeCell ref="F14:J14"/>
    <mergeCell ref="C62:J62"/>
    <mergeCell ref="C64:D64"/>
    <mergeCell ref="E64:J64"/>
    <mergeCell ref="C29:D29"/>
    <mergeCell ref="E29:J29"/>
    <mergeCell ref="C16:J16"/>
    <mergeCell ref="C17:J17"/>
    <mergeCell ref="E19:J19"/>
    <mergeCell ref="F11:J11"/>
    <mergeCell ref="C12:E12"/>
    <mergeCell ref="F12:J12"/>
    <mergeCell ref="C13:E13"/>
    <mergeCell ref="F13:J13"/>
    <mergeCell ref="C116:J116"/>
    <mergeCell ref="C19:D19"/>
    <mergeCell ref="C26:J26"/>
    <mergeCell ref="C27:D27"/>
    <mergeCell ref="E27:J27"/>
    <mergeCell ref="C6:J6"/>
    <mergeCell ref="C7:J7"/>
    <mergeCell ref="C8:J8"/>
    <mergeCell ref="C9:E9"/>
    <mergeCell ref="F9:J9"/>
    <mergeCell ref="C10:E10"/>
    <mergeCell ref="F10:J10"/>
    <mergeCell ref="C11:E11"/>
    <mergeCell ref="C18:D18"/>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E21:J21"/>
    <mergeCell ref="C25:J25"/>
    <mergeCell ref="E23:J23"/>
    <mergeCell ref="C21:D21"/>
    <mergeCell ref="E32:J32"/>
    <mergeCell ref="C36:J36"/>
    <mergeCell ref="C40:D40"/>
    <mergeCell ref="C57:J57"/>
    <mergeCell ref="C30:D30"/>
    <mergeCell ref="E30:J30"/>
    <mergeCell ref="C31:D31"/>
    <mergeCell ref="E31:J31"/>
    <mergeCell ref="C117:J117"/>
    <mergeCell ref="C56:J56"/>
    <mergeCell ref="C32:D32"/>
    <mergeCell ref="C68:D68"/>
    <mergeCell ref="E68:J68"/>
    <mergeCell ref="C69:D69"/>
    <mergeCell ref="C147:J147"/>
    <mergeCell ref="C120:J120"/>
    <mergeCell ref="C121:G121"/>
    <mergeCell ref="C131:D131"/>
    <mergeCell ref="C134:D134"/>
    <mergeCell ref="C129:J129"/>
    <mergeCell ref="E141:J141"/>
    <mergeCell ref="C145:J145"/>
    <mergeCell ref="C146:J146"/>
    <mergeCell ref="C141:D141"/>
    <mergeCell ref="C151:D151"/>
    <mergeCell ref="E151:J151"/>
    <mergeCell ref="E148:J148"/>
    <mergeCell ref="E153:J153"/>
    <mergeCell ref="C149:D149"/>
    <mergeCell ref="E149:J149"/>
    <mergeCell ref="C152:D152"/>
    <mergeCell ref="E152:J152"/>
    <mergeCell ref="C150:D150"/>
    <mergeCell ref="E22:J22"/>
    <mergeCell ref="E150:J150"/>
    <mergeCell ref="C156:D156"/>
    <mergeCell ref="E156:J156"/>
    <mergeCell ref="C154:D154"/>
    <mergeCell ref="E154:J154"/>
    <mergeCell ref="C155:D155"/>
    <mergeCell ref="E155:J155"/>
    <mergeCell ref="C153:D153"/>
    <mergeCell ref="C148:D148"/>
    <mergeCell ref="C65:D65"/>
    <mergeCell ref="E65:J65"/>
    <mergeCell ref="C63:J63"/>
    <mergeCell ref="E20:J20"/>
    <mergeCell ref="E18:J18"/>
    <mergeCell ref="C20:D20"/>
    <mergeCell ref="C28:D28"/>
    <mergeCell ref="E28:J28"/>
    <mergeCell ref="C22:D22"/>
    <mergeCell ref="C23:D23"/>
  </mergeCells>
  <conditionalFormatting sqref="E27:E32 E18:E23 E61 E100:E106 E64:E70 E73:E79 E82:E88 E91:E97 E109:E115 E55:E59">
    <cfRule type="expression" priority="2" dxfId="15" stopIfTrue="1">
      <formula>(CNTR_PrimaryMP=2)</formula>
    </cfRule>
  </conditionalFormatting>
  <conditionalFormatting sqref="E40:E54">
    <cfRule type="expression" priority="1"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11.42187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11.421875" style="26" customWidth="1"/>
  </cols>
  <sheetData>
    <row r="1" spans="2:6" ht="12.75">
      <c r="B1" s="100"/>
      <c r="C1" s="69"/>
      <c r="D1" s="69"/>
      <c r="E1" s="101"/>
      <c r="F1" s="101"/>
    </row>
    <row r="2" spans="2:10" ht="18">
      <c r="B2" s="442" t="str">
        <f>Translations!$B$20</f>
        <v>Member State specific further information</v>
      </c>
      <c r="C2" s="442"/>
      <c r="D2" s="442"/>
      <c r="E2" s="442"/>
      <c r="F2" s="442"/>
      <c r="G2" s="442"/>
      <c r="H2" s="442"/>
      <c r="I2" s="442"/>
      <c r="J2" s="442"/>
    </row>
    <row r="4" spans="2:10" ht="15.75">
      <c r="B4" s="104">
        <v>16</v>
      </c>
      <c r="C4" s="105" t="str">
        <f>Translations!$B$366</f>
        <v>Comments</v>
      </c>
      <c r="D4" s="105"/>
      <c r="E4" s="105"/>
      <c r="F4" s="105"/>
      <c r="G4" s="105"/>
      <c r="H4" s="105"/>
      <c r="I4" s="105"/>
      <c r="J4" s="105"/>
    </row>
    <row r="6" ht="12.75">
      <c r="B6" s="189" t="str">
        <f>Translations!$B$367</f>
        <v>Space for further Comments:</v>
      </c>
    </row>
    <row r="7" spans="2:10" ht="12.75">
      <c r="B7" s="14"/>
      <c r="C7" s="13"/>
      <c r="D7" s="13"/>
      <c r="E7" s="13"/>
      <c r="F7" s="13"/>
      <c r="G7" s="13"/>
      <c r="H7" s="13"/>
      <c r="I7" s="13"/>
      <c r="J7" s="12"/>
    </row>
    <row r="8" spans="1:10" ht="15.75">
      <c r="A8" s="141"/>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Margrét Helga Guðmundsdóttir</cp:lastModifiedBy>
  <cp:lastPrinted>2012-05-14T12:32:01Z</cp:lastPrinted>
  <dcterms:created xsi:type="dcterms:W3CDTF">2008-05-26T08:52:55Z</dcterms:created>
  <dcterms:modified xsi:type="dcterms:W3CDTF">2015-10-26T11:34:31Z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